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15" windowHeight="6720" activeTab="5"/>
  </bookViews>
  <sheets>
    <sheet name="団体登録名" sheetId="1" r:id="rId1"/>
    <sheet name="団体男女 " sheetId="2" r:id="rId2"/>
    <sheet name="男子Ｓ" sheetId="3" r:id="rId3"/>
    <sheet name="女子Ｓ" sheetId="4" r:id="rId4"/>
    <sheet name="男子Ｄ" sheetId="5" r:id="rId5"/>
    <sheet name="女子Ｄ" sheetId="6" r:id="rId6"/>
    <sheet name="データ" sheetId="7" r:id="rId7"/>
    <sheet name="出場者" sheetId="8" r:id="rId8"/>
  </sheets>
  <definedNames>
    <definedName name="_xlfn.IFERROR" hidden="1">#NAME?</definedName>
    <definedName name="_xlnm.Print_Area" localSheetId="0">'団体登録名'!$A$1:$I$48</definedName>
    <definedName name="会場">#REF!</definedName>
    <definedName name="学校名">#REF!</definedName>
    <definedName name="選手名">#REF!</definedName>
  </definedNames>
  <calcPr fullCalcOnLoad="1"/>
</workbook>
</file>

<file path=xl/sharedStrings.xml><?xml version="1.0" encoding="utf-8"?>
<sst xmlns="http://schemas.openxmlformats.org/spreadsheetml/2006/main" count="861" uniqueCount="490">
  <si>
    <t>【男　子　団　体】</t>
  </si>
  <si>
    <t>【女　子　団　体】</t>
  </si>
  <si>
    <t>【男　子　シ　ン　グ　ル　ス】</t>
  </si>
  <si>
    <t>【女　子　シ　ン　グ　ル　ス】</t>
  </si>
  <si>
    <t>【男　子　ダ　ブ　ル　ス】</t>
  </si>
  <si>
    <t>【女　子　ダ　ブ　ル　ス】</t>
  </si>
  <si>
    <t>県岐阜商</t>
  </si>
  <si>
    <t>麗澤瑞浪</t>
  </si>
  <si>
    <t>岐阜</t>
  </si>
  <si>
    <t>団体（男子）</t>
  </si>
  <si>
    <t>団体（女子）</t>
  </si>
  <si>
    <t>男子Ｓ</t>
  </si>
  <si>
    <t>女子Ｓ</t>
  </si>
  <si>
    <t>男子Ｄ</t>
  </si>
  <si>
    <t>女子Ｄ</t>
  </si>
  <si>
    <t>東濃</t>
  </si>
  <si>
    <t>兼　全国・東海高校総体テニス競技岐阜県予選大会</t>
  </si>
  <si>
    <t>フィードイン・コンソレーション</t>
  </si>
  <si>
    <t>フィードイン・コンソレーション</t>
  </si>
  <si>
    <t>男　子　　　　団　体　戦　登　録　メ　ン　バ　ー</t>
  </si>
  <si>
    <t>学校名</t>
  </si>
  <si>
    <t>選手名</t>
  </si>
  <si>
    <t>Ｎｏ．１</t>
  </si>
  <si>
    <t>Ｎｏ．２</t>
  </si>
  <si>
    <t>Ｎｏ．３</t>
  </si>
  <si>
    <t>Ｎｏ．４</t>
  </si>
  <si>
    <t>Ｎｏ．５</t>
  </si>
  <si>
    <t>女　子　　　　団　体　戦　登　録　メ　ン　バ　ー</t>
  </si>
  <si>
    <t>東濃実</t>
  </si>
  <si>
    <t>西濃</t>
  </si>
  <si>
    <t>中濃</t>
  </si>
  <si>
    <t>団体（男子）</t>
  </si>
  <si>
    <t>団体（女子）</t>
  </si>
  <si>
    <t>男子Ｓ</t>
  </si>
  <si>
    <t>女子Ｓ</t>
  </si>
  <si>
    <t>②</t>
  </si>
  <si>
    <t>③</t>
  </si>
  <si>
    <t>３位決定戦</t>
  </si>
  <si>
    <t>５・６位決定戦</t>
  </si>
  <si>
    <t>７・８位決定戦</t>
  </si>
  <si>
    <t>①</t>
  </si>
  <si>
    <t>シード</t>
  </si>
  <si>
    <t>シードＤ</t>
  </si>
  <si>
    <t>可児</t>
  </si>
  <si>
    <t>順位</t>
  </si>
  <si>
    <t>フィードイン・コンソレーション</t>
  </si>
  <si>
    <t>関</t>
  </si>
  <si>
    <t>大垣北</t>
  </si>
  <si>
    <t>郡上</t>
  </si>
  <si>
    <t>シードＳ</t>
  </si>
  <si>
    <t>団体シード</t>
  </si>
  <si>
    <t>大垣南</t>
  </si>
  <si>
    <t>関商工</t>
  </si>
  <si>
    <t>県岐阜商</t>
  </si>
  <si>
    <t>加茂農林</t>
  </si>
  <si>
    <t>男子D</t>
  </si>
  <si>
    <t>女子D</t>
  </si>
  <si>
    <t>No</t>
  </si>
  <si>
    <t>No.</t>
  </si>
  <si>
    <t>大垣西</t>
  </si>
  <si>
    <t>監督名</t>
  </si>
  <si>
    <t>関有知</t>
  </si>
  <si>
    <t>三本　悠太</t>
  </si>
  <si>
    <t>宮島　　陸</t>
  </si>
  <si>
    <t>川松咲貴菜</t>
  </si>
  <si>
    <t>関谷　　花</t>
  </si>
  <si>
    <t>松島かなみ</t>
  </si>
  <si>
    <t>シードに移行した後、上に詰める。</t>
  </si>
  <si>
    <t>↑</t>
  </si>
  <si>
    <t>伊藤　拓麿</t>
  </si>
  <si>
    <t>林　　美江</t>
  </si>
  <si>
    <t>森　　有紀</t>
  </si>
  <si>
    <t>土本　幸司</t>
  </si>
  <si>
    <t>岐阜</t>
  </si>
  <si>
    <t>田中　諭志</t>
  </si>
  <si>
    <t>田中　聖子</t>
  </si>
  <si>
    <t>古川　和央</t>
  </si>
  <si>
    <t>足立愉有子</t>
  </si>
  <si>
    <t>五十川　貢</t>
  </si>
  <si>
    <t>奥田　靖彦</t>
  </si>
  <si>
    <t>山木田雅明</t>
  </si>
  <si>
    <t>岐阜</t>
  </si>
  <si>
    <t>岐阜総合</t>
  </si>
  <si>
    <t>各務原</t>
  </si>
  <si>
    <t>各務原西</t>
  </si>
  <si>
    <t>岐阜高専</t>
  </si>
  <si>
    <t>加納</t>
  </si>
  <si>
    <t>岐阜北</t>
  </si>
  <si>
    <t>各務原西</t>
  </si>
  <si>
    <t>林　　明利</t>
  </si>
  <si>
    <t>県岐阜商</t>
  </si>
  <si>
    <t>豊吉　柊人</t>
  </si>
  <si>
    <t>三本　悠太</t>
  </si>
  <si>
    <t>宮島　　陸</t>
  </si>
  <si>
    <t>藤本　博文</t>
  </si>
  <si>
    <t>飯沼　優斗</t>
  </si>
  <si>
    <t>岩間　治樹</t>
  </si>
  <si>
    <t>服部　将大</t>
  </si>
  <si>
    <t>宮本　雪凪</t>
  </si>
  <si>
    <t>半田　茜子</t>
  </si>
  <si>
    <t>豊吉　彩乃</t>
  </si>
  <si>
    <t>田中　美結</t>
  </si>
  <si>
    <t>堂前　瑠希</t>
  </si>
  <si>
    <t>松尾　希依</t>
  </si>
  <si>
    <t>小寺ひま璃</t>
  </si>
  <si>
    <t>堀　こころ</t>
  </si>
  <si>
    <t>笠原　千晴</t>
  </si>
  <si>
    <t>吉田　　桜</t>
  </si>
  <si>
    <t>三本　紗衣</t>
  </si>
  <si>
    <t>松林　麻央</t>
  </si>
  <si>
    <t>座馬　　大②</t>
  </si>
  <si>
    <t>葛西　辰哉③</t>
  </si>
  <si>
    <t>樋口　貴大③</t>
  </si>
  <si>
    <t>浅井　暢斗②</t>
  </si>
  <si>
    <t>三本　悠太③</t>
  </si>
  <si>
    <t>谷藤　拓海③</t>
  </si>
  <si>
    <t>中村　航大②</t>
  </si>
  <si>
    <t>奥村　祥之③</t>
  </si>
  <si>
    <t>澤本　拓巳③</t>
  </si>
  <si>
    <t>古川　正基③</t>
  </si>
  <si>
    <t>岐阜総合</t>
  </si>
  <si>
    <t>近藤　拓真</t>
  </si>
  <si>
    <t>大澤幸一郎③</t>
  </si>
  <si>
    <t>岩佐　岳人③</t>
  </si>
  <si>
    <t>高松　虹星③</t>
  </si>
  <si>
    <t>大橋　竜介③</t>
  </si>
  <si>
    <t>谷津　敦基③</t>
  </si>
  <si>
    <t>各務原</t>
  </si>
  <si>
    <t>安永　一貴</t>
  </si>
  <si>
    <t>飯沼　優斗②</t>
  </si>
  <si>
    <t>五藤　康介③</t>
  </si>
  <si>
    <t>柴田　裕平②</t>
  </si>
  <si>
    <t>澤田　功太郎②</t>
  </si>
  <si>
    <t>前田　真志③</t>
  </si>
  <si>
    <t>各務原西</t>
  </si>
  <si>
    <t>柳瀬　康裕</t>
  </si>
  <si>
    <t>福西　優斗③</t>
  </si>
  <si>
    <t>酒井　裕生③</t>
  </si>
  <si>
    <t>村田歩宇優③</t>
  </si>
  <si>
    <t>仲山　歩伶③</t>
  </si>
  <si>
    <t>安達　岳志②</t>
  </si>
  <si>
    <t>岐阜高専</t>
  </si>
  <si>
    <t>高橋　憲吾</t>
  </si>
  <si>
    <t>岡野　史哉③</t>
  </si>
  <si>
    <t>林　　亮弥②</t>
  </si>
  <si>
    <t>佐藤　　翔③</t>
  </si>
  <si>
    <t>原田　風真③</t>
  </si>
  <si>
    <t>山本　浩人③</t>
  </si>
  <si>
    <t>加納</t>
  </si>
  <si>
    <t>大野　貴也</t>
  </si>
  <si>
    <t>服部　将大②</t>
  </si>
  <si>
    <t>木股好太郎②</t>
  </si>
  <si>
    <t>中村　宗吾②</t>
  </si>
  <si>
    <t>小林　恵成③</t>
  </si>
  <si>
    <t>高橋　大樹③</t>
  </si>
  <si>
    <t>岐阜北</t>
  </si>
  <si>
    <t>坪井　千展③</t>
  </si>
  <si>
    <t>加賀　俊輔③</t>
  </si>
  <si>
    <t>日比野智大③</t>
  </si>
  <si>
    <t>宇佐美有生③</t>
  </si>
  <si>
    <t>安田　喜彦③</t>
  </si>
  <si>
    <t>宗宮　　彩③</t>
  </si>
  <si>
    <t>兼山　栞凛③</t>
  </si>
  <si>
    <t>深尾　梨未①</t>
  </si>
  <si>
    <t>福田　　愛③</t>
  </si>
  <si>
    <t>後藤　舞幸③</t>
  </si>
  <si>
    <t>豊吉　彩乃③</t>
  </si>
  <si>
    <t>田中　美結③</t>
  </si>
  <si>
    <t>大屋　千寛③</t>
  </si>
  <si>
    <t>西脇　千裕③</t>
  </si>
  <si>
    <t>大野　美奈③</t>
  </si>
  <si>
    <t>小寺ひま璃③</t>
  </si>
  <si>
    <t>堀　こころ③</t>
  </si>
  <si>
    <t>大霜　絢加③</t>
  </si>
  <si>
    <t>猿渡　香帆③</t>
  </si>
  <si>
    <t>森口　真夏②</t>
  </si>
  <si>
    <t>髙木　一輝</t>
  </si>
  <si>
    <t>梅田　結衣③</t>
  </si>
  <si>
    <t>浅井美彩希③</t>
  </si>
  <si>
    <t>辻　　美咲②</t>
  </si>
  <si>
    <t>葛谷明日香③</t>
  </si>
  <si>
    <t>浦瀬　陽向③</t>
  </si>
  <si>
    <t>山口　和佳③</t>
  </si>
  <si>
    <t>澤田　叶羽②</t>
  </si>
  <si>
    <t>面谷　佳歩③</t>
  </si>
  <si>
    <t>吉村　美咲③</t>
  </si>
  <si>
    <t>安宅　寧音③</t>
  </si>
  <si>
    <t>岸野　　愛③</t>
  </si>
  <si>
    <t>松井まりな②</t>
  </si>
  <si>
    <t>酒井　里緒③</t>
  </si>
  <si>
    <t>田中　優希③</t>
  </si>
  <si>
    <t>瀬川　真実③</t>
  </si>
  <si>
    <t>大垣南</t>
  </si>
  <si>
    <t>大垣北</t>
  </si>
  <si>
    <t>大垣西</t>
  </si>
  <si>
    <t>上杉　亮介</t>
  </si>
  <si>
    <t>前刀　奏斗</t>
  </si>
  <si>
    <t>菱田　航生</t>
  </si>
  <si>
    <t>近藤　春奈</t>
  </si>
  <si>
    <t>樋口　琴音</t>
  </si>
  <si>
    <t>川瀬　竜一</t>
  </si>
  <si>
    <t>前刀　奏斗②</t>
  </si>
  <si>
    <t>藤墳　　竣③</t>
  </si>
  <si>
    <t>三美　和也③</t>
  </si>
  <si>
    <t>青木幸太郎③</t>
  </si>
  <si>
    <t>香田　悠真③</t>
  </si>
  <si>
    <t>早野　賢謙</t>
  </si>
  <si>
    <t>上杉　亮介③</t>
  </si>
  <si>
    <t>菱田　航生②</t>
  </si>
  <si>
    <t>中村　昂生③</t>
  </si>
  <si>
    <t>中島　龍輝③</t>
  </si>
  <si>
    <t>田中　一雅②</t>
  </si>
  <si>
    <t>生田　義美</t>
  </si>
  <si>
    <t>樋口　琴音③</t>
  </si>
  <si>
    <t>小野絵里奈③</t>
  </si>
  <si>
    <t>加納　舞衣③</t>
  </si>
  <si>
    <t>福永　あい③</t>
  </si>
  <si>
    <t>小谷　奈央②</t>
  </si>
  <si>
    <t>安藤　英江③</t>
  </si>
  <si>
    <t>松原さくら②</t>
  </si>
  <si>
    <t>髙橋沙也加②</t>
  </si>
  <si>
    <t>小川　未輝③</t>
  </si>
  <si>
    <t>ﾎﾞｽｶﾛｰﾙ理亜②</t>
  </si>
  <si>
    <t>郡上</t>
  </si>
  <si>
    <t>長屋　友輔</t>
  </si>
  <si>
    <t>野﨑　陸斗②</t>
  </si>
  <si>
    <t>原　　颯希③</t>
  </si>
  <si>
    <t>和田　　輝②</t>
  </si>
  <si>
    <t>戸田　涼太①</t>
  </si>
  <si>
    <t>細川　蒼士②</t>
  </si>
  <si>
    <t>関</t>
  </si>
  <si>
    <t>長谷部敦也</t>
  </si>
  <si>
    <t>長尾　俊希②</t>
  </si>
  <si>
    <t>下村　　稜②</t>
  </si>
  <si>
    <t>亀山　貴史②</t>
  </si>
  <si>
    <t>佐藤　瑞己②</t>
  </si>
  <si>
    <t>亀山　幸聖③</t>
  </si>
  <si>
    <t>可児</t>
  </si>
  <si>
    <t>日比　　昌</t>
  </si>
  <si>
    <t>林　　亮佑②</t>
  </si>
  <si>
    <t>加茂農林</t>
  </si>
  <si>
    <t>谷口　智康</t>
  </si>
  <si>
    <t>森　　健太②</t>
  </si>
  <si>
    <t>鈴木　博斗②</t>
  </si>
  <si>
    <t>古橋　寛大③</t>
  </si>
  <si>
    <t>本田　佳大③</t>
  </si>
  <si>
    <t>勝川　旺紀③</t>
  </si>
  <si>
    <t>林　　佳生③</t>
  </si>
  <si>
    <t>柴田　恭弥③</t>
  </si>
  <si>
    <t>可児　　繁③</t>
  </si>
  <si>
    <t>小池　貴之③</t>
  </si>
  <si>
    <t>東濃実</t>
  </si>
  <si>
    <t>渡邊明衣里②</t>
  </si>
  <si>
    <t>間宮　万結①</t>
  </si>
  <si>
    <t>瀧本　彩乃③</t>
  </si>
  <si>
    <t>石井　　晶①</t>
  </si>
  <si>
    <t>足立　莉子①</t>
  </si>
  <si>
    <t>古田　唯夏①</t>
  </si>
  <si>
    <t>大月　翔子</t>
  </si>
  <si>
    <t>加茂</t>
  </si>
  <si>
    <t>加茂</t>
  </si>
  <si>
    <t>白井　靖彦</t>
  </si>
  <si>
    <t>大野　天音②</t>
  </si>
  <si>
    <t>亀井　萌香②</t>
  </si>
  <si>
    <t>加藤　もえ③</t>
  </si>
  <si>
    <t>中島　彩深②</t>
  </si>
  <si>
    <t>髙井　里奈②</t>
  </si>
  <si>
    <t>武義</t>
  </si>
  <si>
    <t>武義</t>
  </si>
  <si>
    <t>小塩　康真</t>
  </si>
  <si>
    <t>藤村　香文②</t>
  </si>
  <si>
    <t>青井　佑奈③</t>
  </si>
  <si>
    <t>長屋　莉歩③</t>
  </si>
  <si>
    <t>西田　望愛②</t>
  </si>
  <si>
    <t>丹羽　愛唯②</t>
  </si>
  <si>
    <t>関商工</t>
  </si>
  <si>
    <t>尾関　則幸</t>
  </si>
  <si>
    <t>奥村　康博</t>
  </si>
  <si>
    <t>上田成瑠美③</t>
  </si>
  <si>
    <t>近藤　沙帆②</t>
  </si>
  <si>
    <t>桂川　　恵③</t>
  </si>
  <si>
    <t>高橋　美夢③</t>
  </si>
  <si>
    <t>早川　成美③</t>
  </si>
  <si>
    <t>淺里　　桃③</t>
  </si>
  <si>
    <t>川路　美衣③</t>
  </si>
  <si>
    <t>岩井　芹奈③</t>
  </si>
  <si>
    <t>高橋あかね③</t>
  </si>
  <si>
    <t>吉村　実優②</t>
  </si>
  <si>
    <t>藤吉　咲映③</t>
  </si>
  <si>
    <t>田口莉里佳③</t>
  </si>
  <si>
    <t>松井　里奈②</t>
  </si>
  <si>
    <t>伊藤　樹那②</t>
  </si>
  <si>
    <t>和田　萌那②</t>
  </si>
  <si>
    <t>足立　衣里②</t>
  </si>
  <si>
    <t>日置　海音③</t>
  </si>
  <si>
    <t>杉山　　好②</t>
  </si>
  <si>
    <t>泉　ひなた③</t>
  </si>
  <si>
    <t>野﨑　陸斗</t>
  </si>
  <si>
    <t>林　　佳生</t>
  </si>
  <si>
    <t>原　　颯希</t>
  </si>
  <si>
    <t>長尾　俊希</t>
  </si>
  <si>
    <t>下村　　稜</t>
  </si>
  <si>
    <t>岡野　佑紀</t>
  </si>
  <si>
    <t>林　　亮佑</t>
  </si>
  <si>
    <t>藤村　香文</t>
  </si>
  <si>
    <t>渡邊明衣里</t>
  </si>
  <si>
    <t>足立　莉子</t>
  </si>
  <si>
    <t>石井　　晶</t>
  </si>
  <si>
    <t>大野　天音</t>
  </si>
  <si>
    <t>和田　萌那</t>
  </si>
  <si>
    <t>古田　唯夏</t>
  </si>
  <si>
    <t>間宮　浩輝</t>
  </si>
  <si>
    <t>岩田幸太郎</t>
  </si>
  <si>
    <t>座馬　　大</t>
  </si>
  <si>
    <t>葛西　辰哉</t>
  </si>
  <si>
    <t>樋口　貴大</t>
  </si>
  <si>
    <t>林　幸多郎</t>
  </si>
  <si>
    <t>山口　智哉</t>
  </si>
  <si>
    <t>浅井　暢斗</t>
  </si>
  <si>
    <t>細川　祐希</t>
  </si>
  <si>
    <t>久田　　天</t>
  </si>
  <si>
    <t>豊吉　彩乃</t>
  </si>
  <si>
    <t>宗宮　　彩</t>
  </si>
  <si>
    <t>兼山　栞凛</t>
  </si>
  <si>
    <t>深尾　梨未</t>
  </si>
  <si>
    <t>福田　　愛</t>
  </si>
  <si>
    <t>間宮　万結</t>
  </si>
  <si>
    <t>後藤　舞幸</t>
  </si>
  <si>
    <t>深尾　梨未</t>
  </si>
  <si>
    <t>有鹿　　桃</t>
  </si>
  <si>
    <t>麗澤瑞浪</t>
  </si>
  <si>
    <t>杉江　尚紀</t>
  </si>
  <si>
    <t>川田　駿実①</t>
  </si>
  <si>
    <t>多治見北</t>
  </si>
  <si>
    <t>奥村　宏昭</t>
  </si>
  <si>
    <t>大野　永遠③</t>
  </si>
  <si>
    <t>上野翔太郎②</t>
  </si>
  <si>
    <t>林　耕太朗③</t>
  </si>
  <si>
    <t>杉本　龍司</t>
  </si>
  <si>
    <t>宮本　純汰③</t>
  </si>
  <si>
    <t>渡辺　翔也③</t>
  </si>
  <si>
    <t>鷲見　康太③</t>
  </si>
  <si>
    <t>長谷川裕人③</t>
  </si>
  <si>
    <t>伊藤　慎也③</t>
  </si>
  <si>
    <t>中津</t>
  </si>
  <si>
    <t>杉﨑　壮芽</t>
  </si>
  <si>
    <t>恵那</t>
  </si>
  <si>
    <t>林　　正幹</t>
  </si>
  <si>
    <t>多治見</t>
  </si>
  <si>
    <t>杉本　真弥</t>
  </si>
  <si>
    <t>佐橋　琉斗②</t>
  </si>
  <si>
    <t>水野　巧巳③</t>
  </si>
  <si>
    <t>坂﨑　大氣②</t>
  </si>
  <si>
    <t>間宮　浩輝②</t>
  </si>
  <si>
    <t>岩田幸太郎②</t>
  </si>
  <si>
    <t>細川　祐希③</t>
  </si>
  <si>
    <t>伊佐治浩介③</t>
  </si>
  <si>
    <t>小嶋　怜理③</t>
  </si>
  <si>
    <t>髙木　勝夢③</t>
  </si>
  <si>
    <t>吉村　柾人③</t>
  </si>
  <si>
    <t>伊藤　月架③</t>
  </si>
  <si>
    <t>原　　颯斗②</t>
  </si>
  <si>
    <t>纐纈　大幾③</t>
  </si>
  <si>
    <t>永渕真比呂③</t>
  </si>
  <si>
    <t>加藤　雄大③</t>
  </si>
  <si>
    <t>澤野　航希③</t>
  </si>
  <si>
    <t>畑　　光亮②</t>
  </si>
  <si>
    <t>佐藤　智哉②</t>
  </si>
  <si>
    <t>森本　展健</t>
  </si>
  <si>
    <t>松本　祐菜③</t>
  </si>
  <si>
    <t>新藤　瑞紀③</t>
  </si>
  <si>
    <t>小久保杏香③</t>
  </si>
  <si>
    <t>齋藤　来春③</t>
  </si>
  <si>
    <t>和田　結佳③</t>
  </si>
  <si>
    <t>榎津　綾純②</t>
  </si>
  <si>
    <t>大野　智史</t>
  </si>
  <si>
    <t>二村　玲名②</t>
  </si>
  <si>
    <t>千葉　結月②</t>
  </si>
  <si>
    <t>加藤乃々花②</t>
  </si>
  <si>
    <t>間宮　愛結</t>
  </si>
  <si>
    <t>大巾　莉央③</t>
  </si>
  <si>
    <t>梅本　実来③</t>
  </si>
  <si>
    <t>田之上衣蕗③</t>
  </si>
  <si>
    <t>各務　真代②</t>
  </si>
  <si>
    <t>各務　紗代②</t>
  </si>
  <si>
    <t>梨本　陽司</t>
  </si>
  <si>
    <t>横山世利加③</t>
  </si>
  <si>
    <t>各務　稔梨②</t>
  </si>
  <si>
    <t>加納　祐希③</t>
  </si>
  <si>
    <t>水野　遥香③</t>
  </si>
  <si>
    <t>鈴木　るな②</t>
  </si>
  <si>
    <t>籠橋　万知③</t>
  </si>
  <si>
    <t>増田　晴香③</t>
  </si>
  <si>
    <t>安江　一遥③</t>
  </si>
  <si>
    <t>大宮　涼乃②</t>
  </si>
  <si>
    <t>糸魚川茉心③</t>
  </si>
  <si>
    <t>伊澤　亜希③</t>
  </si>
  <si>
    <t>今井　　佑③</t>
  </si>
  <si>
    <t>久田　　天③</t>
  </si>
  <si>
    <t>石川　　徹③</t>
  </si>
  <si>
    <t>多治見北</t>
  </si>
  <si>
    <t>中津</t>
  </si>
  <si>
    <t>恵那</t>
  </si>
  <si>
    <t>多治見</t>
  </si>
  <si>
    <t>麗澤瑞浪</t>
  </si>
  <si>
    <t>山口　智哉</t>
  </si>
  <si>
    <t>村田　英夢</t>
  </si>
  <si>
    <t>石埜　光輝</t>
  </si>
  <si>
    <t>川田　駿実</t>
  </si>
  <si>
    <t>林　幸多郎</t>
  </si>
  <si>
    <t>一色　凌介</t>
  </si>
  <si>
    <t>石川　　徹</t>
  </si>
  <si>
    <t>伊藤　月架</t>
  </si>
  <si>
    <t>阿部　航大</t>
  </si>
  <si>
    <t>淺野　洸司</t>
  </si>
  <si>
    <t>籠橋　万知</t>
  </si>
  <si>
    <t>松本　祐菜</t>
  </si>
  <si>
    <t>安江　一遥</t>
  </si>
  <si>
    <t>齋藤　来春</t>
  </si>
  <si>
    <t>増田　晴香</t>
  </si>
  <si>
    <t>小久保杏香</t>
  </si>
  <si>
    <t>大宮　涼乃</t>
  </si>
  <si>
    <t>荒川　　葵</t>
  </si>
  <si>
    <t>糸魚川茉心</t>
  </si>
  <si>
    <t>伊澤　亜希</t>
  </si>
  <si>
    <t>細川　祐希</t>
  </si>
  <si>
    <t>立石　真也</t>
  </si>
  <si>
    <t>松本　祐菜</t>
  </si>
  <si>
    <t>増田　晴香</t>
  </si>
  <si>
    <t>大野実可子</t>
  </si>
  <si>
    <t>二村　海成</t>
  </si>
  <si>
    <t>長尾　柊也</t>
  </si>
  <si>
    <t>柴田　恭弥</t>
  </si>
  <si>
    <t>可児　　繁</t>
  </si>
  <si>
    <t>松田　航季</t>
  </si>
  <si>
    <t>関有知</t>
  </si>
  <si>
    <t>日比野竜也</t>
  </si>
  <si>
    <t>橋本　竣史</t>
  </si>
  <si>
    <t>可児工</t>
  </si>
  <si>
    <t>畠中健士郎</t>
  </si>
  <si>
    <t>川路　美衣</t>
  </si>
  <si>
    <t>瀧本　彩乃</t>
  </si>
  <si>
    <t>西部みらい</t>
  </si>
  <si>
    <t>藤村　香文</t>
  </si>
  <si>
    <t>青井　佑奈</t>
  </si>
  <si>
    <t>間宮　万結</t>
  </si>
  <si>
    <t>淺里　　桃</t>
  </si>
  <si>
    <t>岩井　芹奈</t>
  </si>
  <si>
    <t>三美　和也</t>
  </si>
  <si>
    <t>藤墳　　竣</t>
  </si>
  <si>
    <t>安立　周生</t>
  </si>
  <si>
    <t>小野絵里香</t>
  </si>
  <si>
    <t>佐藤　美琴</t>
  </si>
  <si>
    <t>川瀬　友芽</t>
  </si>
  <si>
    <t>宮本　雪凪</t>
  </si>
  <si>
    <t>県岐阜商</t>
  </si>
  <si>
    <t>有鹿　　桃</t>
  </si>
  <si>
    <t>関谷　　花</t>
  </si>
  <si>
    <t>堂前　瑠希</t>
  </si>
  <si>
    <t>半田　茜子</t>
  </si>
  <si>
    <t>松島かなみ</t>
  </si>
  <si>
    <t>三本　紗衣</t>
  </si>
  <si>
    <t>松林　麻央</t>
  </si>
  <si>
    <t>座馬　　大</t>
  </si>
  <si>
    <t>県岐阜商</t>
  </si>
  <si>
    <t>浅井　暢斗</t>
  </si>
  <si>
    <t>林　　明利</t>
  </si>
  <si>
    <t>県岐阜商</t>
  </si>
  <si>
    <t>岩間　治樹</t>
  </si>
  <si>
    <t>豊吉　柊人</t>
  </si>
  <si>
    <t>県岐阜商</t>
  </si>
  <si>
    <t>藤本　博文</t>
  </si>
  <si>
    <t>澤本　拓巳</t>
  </si>
  <si>
    <t>中村　航大</t>
  </si>
  <si>
    <t>今村　暢介</t>
  </si>
  <si>
    <t>松尾　琉聖</t>
  </si>
  <si>
    <t>古川　正基</t>
  </si>
  <si>
    <t>木村　尚哉</t>
  </si>
  <si>
    <t>飯沼　優斗</t>
  </si>
  <si>
    <t>各務原</t>
  </si>
  <si>
    <t>柴田　裕平</t>
  </si>
  <si>
    <t>内藤　　崇</t>
  </si>
  <si>
    <t>中津川工</t>
  </si>
  <si>
    <t>恵那農</t>
  </si>
  <si>
    <t>中津川工</t>
  </si>
  <si>
    <t>恵那農</t>
  </si>
  <si>
    <t>第６７回　岐阜県高等学校総合体育大会テニス競技</t>
  </si>
  <si>
    <t>第６７回　岐阜県高等学校総合体育大会テニス競技</t>
  </si>
  <si>
    <t>第６７回　岐阜県高等学校総合体育大会テニス競技</t>
  </si>
  <si>
    <t>向山　実来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</si>
</sst>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_ "/>
    <numFmt numFmtId="186" formatCode="0_ "/>
    <numFmt numFmtId="187" formatCode="0_);\(0\)"/>
    <numFmt numFmtId="188" formatCode=";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9"/>
      <name val="ＭＳ Ｐゴシック"/>
      <family val="3"/>
    </font>
    <font>
      <sz val="6"/>
      <name val="HG丸ｺﾞｼｯｸM-PRO"/>
      <family val="3"/>
    </font>
    <font>
      <u val="single"/>
      <sz val="11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176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33" borderId="0" xfId="0" applyFill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  <xf numFmtId="176" fontId="0" fillId="0" borderId="0" xfId="0" applyNumberForma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5" xfId="0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4">
      <selection activeCell="D25" sqref="D25"/>
    </sheetView>
  </sheetViews>
  <sheetFormatPr defaultColWidth="9.00390625" defaultRowHeight="13.5"/>
  <cols>
    <col min="1" max="1" width="3.375" style="33" customWidth="1"/>
    <col min="2" max="2" width="4.50390625" style="33" customWidth="1"/>
    <col min="3" max="3" width="10.625" style="33" customWidth="1"/>
    <col min="4" max="9" width="11.625" style="33" customWidth="1"/>
    <col min="10" max="16384" width="9.00390625" style="33" customWidth="1"/>
  </cols>
  <sheetData>
    <row r="1" spans="2:9" ht="14.25" thickBot="1">
      <c r="B1" s="79" t="s">
        <v>19</v>
      </c>
      <c r="C1" s="80"/>
      <c r="D1" s="80"/>
      <c r="E1" s="80"/>
      <c r="F1" s="80"/>
      <c r="G1" s="80"/>
      <c r="H1" s="80"/>
      <c r="I1" s="80"/>
    </row>
    <row r="2" spans="2:9" ht="14.25" customHeight="1">
      <c r="B2" s="81" t="s">
        <v>58</v>
      </c>
      <c r="C2" s="83" t="s">
        <v>20</v>
      </c>
      <c r="D2" s="83" t="s">
        <v>60</v>
      </c>
      <c r="E2" s="83" t="s">
        <v>21</v>
      </c>
      <c r="F2" s="83"/>
      <c r="G2" s="83"/>
      <c r="H2" s="83"/>
      <c r="I2" s="85"/>
    </row>
    <row r="3" spans="2:9" ht="15.75" customHeight="1" thickBot="1">
      <c r="B3" s="82"/>
      <c r="C3" s="84"/>
      <c r="D3" s="84"/>
      <c r="E3" s="34" t="s">
        <v>22</v>
      </c>
      <c r="F3" s="34" t="s">
        <v>23</v>
      </c>
      <c r="G3" s="34" t="s">
        <v>24</v>
      </c>
      <c r="H3" s="34" t="s">
        <v>25</v>
      </c>
      <c r="I3" s="35" t="s">
        <v>26</v>
      </c>
    </row>
    <row r="4" spans="2:9" ht="16.5" customHeight="1" thickTop="1">
      <c r="B4" s="36">
        <v>1</v>
      </c>
      <c r="C4" s="37" t="s">
        <v>330</v>
      </c>
      <c r="D4" s="57" t="s">
        <v>331</v>
      </c>
      <c r="E4" s="37" t="s">
        <v>353</v>
      </c>
      <c r="F4" s="38" t="s">
        <v>354</v>
      </c>
      <c r="G4" s="77" t="s">
        <v>355</v>
      </c>
      <c r="H4" s="37" t="s">
        <v>398</v>
      </c>
      <c r="I4" s="39" t="s">
        <v>332</v>
      </c>
    </row>
    <row r="5" spans="2:9" ht="16.5" customHeight="1">
      <c r="B5" s="40">
        <v>2</v>
      </c>
      <c r="C5" s="41" t="s">
        <v>120</v>
      </c>
      <c r="D5" s="41" t="s">
        <v>121</v>
      </c>
      <c r="E5" s="41" t="s">
        <v>122</v>
      </c>
      <c r="F5" s="42" t="s">
        <v>123</v>
      </c>
      <c r="G5" s="41" t="s">
        <v>124</v>
      </c>
      <c r="H5" s="41" t="s">
        <v>125</v>
      </c>
      <c r="I5" s="43" t="s">
        <v>126</v>
      </c>
    </row>
    <row r="6" spans="2:9" ht="16.5" customHeight="1">
      <c r="B6" s="40">
        <v>3</v>
      </c>
      <c r="C6" s="41" t="s">
        <v>51</v>
      </c>
      <c r="D6" s="41" t="s">
        <v>200</v>
      </c>
      <c r="E6" s="41" t="s">
        <v>201</v>
      </c>
      <c r="F6" s="41" t="s">
        <v>202</v>
      </c>
      <c r="G6" s="41" t="s">
        <v>203</v>
      </c>
      <c r="H6" s="41" t="s">
        <v>204</v>
      </c>
      <c r="I6" s="43" t="s">
        <v>205</v>
      </c>
    </row>
    <row r="7" spans="2:9" ht="16.5" customHeight="1">
      <c r="B7" s="40">
        <v>4</v>
      </c>
      <c r="C7" s="41" t="s">
        <v>46</v>
      </c>
      <c r="D7" s="41" t="s">
        <v>231</v>
      </c>
      <c r="E7" s="41" t="s">
        <v>232</v>
      </c>
      <c r="F7" s="76" t="s">
        <v>233</v>
      </c>
      <c r="G7" s="41" t="s">
        <v>234</v>
      </c>
      <c r="H7" s="41" t="s">
        <v>235</v>
      </c>
      <c r="I7" s="44" t="s">
        <v>236</v>
      </c>
    </row>
    <row r="8" spans="2:9" ht="16.5" customHeight="1">
      <c r="B8" s="40">
        <v>5</v>
      </c>
      <c r="C8" s="41" t="s">
        <v>148</v>
      </c>
      <c r="D8" s="41" t="s">
        <v>149</v>
      </c>
      <c r="E8" s="41" t="s">
        <v>150</v>
      </c>
      <c r="F8" s="41" t="s">
        <v>151</v>
      </c>
      <c r="G8" s="46" t="s">
        <v>152</v>
      </c>
      <c r="H8" s="41" t="s">
        <v>153</v>
      </c>
      <c r="I8" s="43" t="s">
        <v>154</v>
      </c>
    </row>
    <row r="9" spans="2:9" ht="16.5" customHeight="1">
      <c r="B9" s="40">
        <v>6</v>
      </c>
      <c r="C9" s="41" t="s">
        <v>333</v>
      </c>
      <c r="D9" s="41" t="s">
        <v>334</v>
      </c>
      <c r="E9" s="46" t="s">
        <v>356</v>
      </c>
      <c r="F9" s="45" t="s">
        <v>357</v>
      </c>
      <c r="G9" s="41" t="s">
        <v>335</v>
      </c>
      <c r="H9" s="41" t="s">
        <v>336</v>
      </c>
      <c r="I9" s="43" t="s">
        <v>337</v>
      </c>
    </row>
    <row r="10" spans="2:9" ht="16.5" customHeight="1">
      <c r="B10" s="40">
        <v>7</v>
      </c>
      <c r="C10" s="41" t="s">
        <v>134</v>
      </c>
      <c r="D10" s="41" t="s">
        <v>135</v>
      </c>
      <c r="E10" s="41" t="s">
        <v>136</v>
      </c>
      <c r="F10" s="41" t="s">
        <v>137</v>
      </c>
      <c r="G10" s="41" t="s">
        <v>138</v>
      </c>
      <c r="H10" s="41" t="s">
        <v>139</v>
      </c>
      <c r="I10" s="43" t="s">
        <v>140</v>
      </c>
    </row>
    <row r="11" spans="2:9" ht="16.5" customHeight="1">
      <c r="B11" s="40">
        <v>8</v>
      </c>
      <c r="C11" s="41" t="s">
        <v>344</v>
      </c>
      <c r="D11" s="41" t="s">
        <v>345</v>
      </c>
      <c r="E11" s="47" t="s">
        <v>358</v>
      </c>
      <c r="F11" s="41" t="s">
        <v>359</v>
      </c>
      <c r="G11" s="41" t="s">
        <v>399</v>
      </c>
      <c r="H11" s="41" t="s">
        <v>360</v>
      </c>
      <c r="I11" s="43" t="s">
        <v>361</v>
      </c>
    </row>
    <row r="12" spans="2:9" ht="16.5" customHeight="1">
      <c r="B12" s="40">
        <v>9</v>
      </c>
      <c r="C12" s="41" t="s">
        <v>43</v>
      </c>
      <c r="D12" s="41" t="s">
        <v>238</v>
      </c>
      <c r="E12" s="41" t="s">
        <v>247</v>
      </c>
      <c r="F12" s="45" t="s">
        <v>239</v>
      </c>
      <c r="G12" s="48" t="s">
        <v>248</v>
      </c>
      <c r="H12" s="41" t="s">
        <v>249</v>
      </c>
      <c r="I12" s="43" t="s">
        <v>250</v>
      </c>
    </row>
    <row r="13" spans="2:9" ht="16.5" customHeight="1">
      <c r="B13" s="40">
        <v>10</v>
      </c>
      <c r="C13" s="41" t="s">
        <v>73</v>
      </c>
      <c r="D13" s="41" t="s">
        <v>70</v>
      </c>
      <c r="E13" s="41" t="s">
        <v>115</v>
      </c>
      <c r="F13" s="41" t="s">
        <v>116</v>
      </c>
      <c r="G13" s="41" t="s">
        <v>117</v>
      </c>
      <c r="H13" s="41" t="s">
        <v>118</v>
      </c>
      <c r="I13" s="43" t="s">
        <v>119</v>
      </c>
    </row>
    <row r="14" spans="2:9" ht="16.5" customHeight="1">
      <c r="B14" s="40">
        <v>11</v>
      </c>
      <c r="C14" s="41" t="s">
        <v>48</v>
      </c>
      <c r="D14" s="41" t="s">
        <v>224</v>
      </c>
      <c r="E14" s="41" t="s">
        <v>225</v>
      </c>
      <c r="F14" s="41" t="s">
        <v>226</v>
      </c>
      <c r="G14" s="41" t="s">
        <v>227</v>
      </c>
      <c r="H14" s="41" t="s">
        <v>228</v>
      </c>
      <c r="I14" s="43" t="s">
        <v>229</v>
      </c>
    </row>
    <row r="15" spans="2:9" ht="16.5" customHeight="1">
      <c r="B15" s="40">
        <v>12</v>
      </c>
      <c r="C15" s="41" t="s">
        <v>348</v>
      </c>
      <c r="D15" s="45" t="s">
        <v>349</v>
      </c>
      <c r="E15" s="41" t="s">
        <v>350</v>
      </c>
      <c r="F15" s="48" t="s">
        <v>351</v>
      </c>
      <c r="G15" s="41" t="s">
        <v>352</v>
      </c>
      <c r="H15" s="41" t="s">
        <v>366</v>
      </c>
      <c r="I15" s="43" t="s">
        <v>367</v>
      </c>
    </row>
    <row r="16" spans="2:9" ht="16.5" customHeight="1">
      <c r="B16" s="40">
        <v>13</v>
      </c>
      <c r="C16" s="41" t="s">
        <v>141</v>
      </c>
      <c r="D16" s="41" t="s">
        <v>142</v>
      </c>
      <c r="E16" s="41" t="s">
        <v>143</v>
      </c>
      <c r="F16" s="47" t="s">
        <v>144</v>
      </c>
      <c r="G16" s="45" t="s">
        <v>145</v>
      </c>
      <c r="H16" s="41" t="s">
        <v>146</v>
      </c>
      <c r="I16" s="43" t="s">
        <v>147</v>
      </c>
    </row>
    <row r="17" spans="2:9" ht="16.5" customHeight="1">
      <c r="B17" s="40">
        <v>14</v>
      </c>
      <c r="C17" s="41" t="s">
        <v>155</v>
      </c>
      <c r="D17" s="41" t="s">
        <v>71</v>
      </c>
      <c r="E17" s="41" t="s">
        <v>156</v>
      </c>
      <c r="F17" s="41" t="s">
        <v>157</v>
      </c>
      <c r="G17" s="41" t="s">
        <v>158</v>
      </c>
      <c r="H17" s="41" t="s">
        <v>159</v>
      </c>
      <c r="I17" s="43" t="s">
        <v>160</v>
      </c>
    </row>
    <row r="18" spans="2:9" ht="16.5" customHeight="1">
      <c r="B18" s="40">
        <v>15</v>
      </c>
      <c r="C18" s="41" t="s">
        <v>346</v>
      </c>
      <c r="D18" s="41" t="s">
        <v>347</v>
      </c>
      <c r="E18" s="47" t="s">
        <v>362</v>
      </c>
      <c r="F18" s="41" t="s">
        <v>397</v>
      </c>
      <c r="G18" s="41" t="s">
        <v>363</v>
      </c>
      <c r="H18" s="41" t="s">
        <v>364</v>
      </c>
      <c r="I18" s="43" t="s">
        <v>365</v>
      </c>
    </row>
    <row r="19" spans="2:9" ht="16.5" customHeight="1">
      <c r="B19" s="40">
        <v>16</v>
      </c>
      <c r="C19" s="41" t="s">
        <v>482</v>
      </c>
      <c r="D19" s="41" t="s">
        <v>338</v>
      </c>
      <c r="E19" s="50" t="s">
        <v>339</v>
      </c>
      <c r="F19" s="41" t="s">
        <v>340</v>
      </c>
      <c r="G19" s="41" t="s">
        <v>341</v>
      </c>
      <c r="H19" s="45" t="s">
        <v>342</v>
      </c>
      <c r="I19" s="49" t="s">
        <v>343</v>
      </c>
    </row>
    <row r="20" spans="2:9" ht="16.5" customHeight="1">
      <c r="B20" s="40">
        <v>17</v>
      </c>
      <c r="C20" s="41" t="s">
        <v>47</v>
      </c>
      <c r="D20" s="41" t="s">
        <v>206</v>
      </c>
      <c r="E20" s="47" t="s">
        <v>207</v>
      </c>
      <c r="F20" s="41" t="s">
        <v>208</v>
      </c>
      <c r="G20" s="41" t="s">
        <v>209</v>
      </c>
      <c r="H20" s="41" t="s">
        <v>210</v>
      </c>
      <c r="I20" s="43" t="s">
        <v>211</v>
      </c>
    </row>
    <row r="21" spans="2:9" ht="16.5" customHeight="1">
      <c r="B21" s="40">
        <v>18</v>
      </c>
      <c r="C21" s="41" t="s">
        <v>127</v>
      </c>
      <c r="D21" s="41" t="s">
        <v>128</v>
      </c>
      <c r="E21" s="50" t="s">
        <v>129</v>
      </c>
      <c r="F21" s="41" t="s">
        <v>130</v>
      </c>
      <c r="G21" s="41" t="s">
        <v>131</v>
      </c>
      <c r="H21" s="41" t="s">
        <v>132</v>
      </c>
      <c r="I21" s="43" t="s">
        <v>133</v>
      </c>
    </row>
    <row r="22" spans="2:9" ht="16.5" customHeight="1">
      <c r="B22" s="40">
        <v>19</v>
      </c>
      <c r="C22" s="41" t="s">
        <v>54</v>
      </c>
      <c r="D22" s="41" t="s">
        <v>241</v>
      </c>
      <c r="E22" s="41" t="s">
        <v>242</v>
      </c>
      <c r="F22" s="41" t="s">
        <v>243</v>
      </c>
      <c r="G22" s="41" t="s">
        <v>244</v>
      </c>
      <c r="H22" s="41" t="s">
        <v>245</v>
      </c>
      <c r="I22" s="43" t="s">
        <v>246</v>
      </c>
    </row>
    <row r="23" spans="2:9" ht="16.5" customHeight="1" thickBot="1">
      <c r="B23" s="51">
        <v>20</v>
      </c>
      <c r="C23" s="52" t="s">
        <v>6</v>
      </c>
      <c r="D23" s="52" t="s">
        <v>69</v>
      </c>
      <c r="E23" s="75" t="s">
        <v>110</v>
      </c>
      <c r="F23" s="53" t="s">
        <v>111</v>
      </c>
      <c r="G23" s="54" t="s">
        <v>112</v>
      </c>
      <c r="H23" s="55" t="s">
        <v>113</v>
      </c>
      <c r="I23" s="56" t="s">
        <v>114</v>
      </c>
    </row>
    <row r="26" spans="2:9" ht="14.25" thickBot="1">
      <c r="B26" s="79" t="s">
        <v>27</v>
      </c>
      <c r="C26" s="80"/>
      <c r="D26" s="80"/>
      <c r="E26" s="80"/>
      <c r="F26" s="80"/>
      <c r="G26" s="80"/>
      <c r="H26" s="80"/>
      <c r="I26" s="80"/>
    </row>
    <row r="27" spans="2:9" ht="13.5">
      <c r="B27" s="81" t="s">
        <v>57</v>
      </c>
      <c r="C27" s="83" t="s">
        <v>20</v>
      </c>
      <c r="D27" s="83" t="s">
        <v>60</v>
      </c>
      <c r="E27" s="83" t="s">
        <v>21</v>
      </c>
      <c r="F27" s="83"/>
      <c r="G27" s="83"/>
      <c r="H27" s="83"/>
      <c r="I27" s="85"/>
    </row>
    <row r="28" spans="2:9" ht="14.25" thickBot="1">
      <c r="B28" s="82"/>
      <c r="C28" s="84"/>
      <c r="D28" s="84"/>
      <c r="E28" s="34" t="s">
        <v>22</v>
      </c>
      <c r="F28" s="34" t="s">
        <v>23</v>
      </c>
      <c r="G28" s="34" t="s">
        <v>24</v>
      </c>
      <c r="H28" s="34" t="s">
        <v>25</v>
      </c>
      <c r="I28" s="35" t="s">
        <v>26</v>
      </c>
    </row>
    <row r="29" spans="2:9" ht="16.5" customHeight="1" thickTop="1">
      <c r="B29" s="36">
        <v>1</v>
      </c>
      <c r="C29" s="41" t="s">
        <v>53</v>
      </c>
      <c r="D29" s="57" t="s">
        <v>72</v>
      </c>
      <c r="E29" s="57" t="s">
        <v>161</v>
      </c>
      <c r="F29" s="57" t="s">
        <v>162</v>
      </c>
      <c r="G29" s="38" t="s">
        <v>163</v>
      </c>
      <c r="H29" s="58" t="s">
        <v>164</v>
      </c>
      <c r="I29" s="59" t="s">
        <v>165</v>
      </c>
    </row>
    <row r="30" spans="2:9" ht="16.5" customHeight="1">
      <c r="B30" s="40">
        <v>2</v>
      </c>
      <c r="C30" s="41" t="s">
        <v>47</v>
      </c>
      <c r="D30" s="41" t="s">
        <v>78</v>
      </c>
      <c r="E30" s="45" t="s">
        <v>218</v>
      </c>
      <c r="F30" s="45" t="s">
        <v>219</v>
      </c>
      <c r="G30" s="45" t="s">
        <v>220</v>
      </c>
      <c r="H30" s="45" t="s">
        <v>221</v>
      </c>
      <c r="I30" s="49" t="s">
        <v>222</v>
      </c>
    </row>
    <row r="31" spans="2:9" ht="16.5" customHeight="1">
      <c r="B31" s="40">
        <v>3</v>
      </c>
      <c r="C31" s="41" t="s">
        <v>54</v>
      </c>
      <c r="D31" s="41" t="s">
        <v>277</v>
      </c>
      <c r="E31" s="45" t="s">
        <v>278</v>
      </c>
      <c r="F31" s="45" t="s">
        <v>279</v>
      </c>
      <c r="G31" s="45" t="s">
        <v>280</v>
      </c>
      <c r="H31" s="45" t="s">
        <v>281</v>
      </c>
      <c r="I31" s="49" t="s">
        <v>282</v>
      </c>
    </row>
    <row r="32" spans="2:9" ht="16.5" customHeight="1">
      <c r="B32" s="40">
        <v>4</v>
      </c>
      <c r="C32" s="41" t="s">
        <v>344</v>
      </c>
      <c r="D32" s="46" t="s">
        <v>375</v>
      </c>
      <c r="E32" s="45" t="s">
        <v>395</v>
      </c>
      <c r="F32" s="45" t="s">
        <v>396</v>
      </c>
      <c r="G32" s="45" t="s">
        <v>376</v>
      </c>
      <c r="H32" s="45" t="s">
        <v>377</v>
      </c>
      <c r="I32" s="49" t="s">
        <v>378</v>
      </c>
    </row>
    <row r="33" spans="2:9" ht="16.5" customHeight="1">
      <c r="B33" s="40">
        <v>5</v>
      </c>
      <c r="C33" s="41" t="s">
        <v>148</v>
      </c>
      <c r="D33" s="41" t="s">
        <v>75</v>
      </c>
      <c r="E33" s="45" t="s">
        <v>171</v>
      </c>
      <c r="F33" s="60" t="s">
        <v>172</v>
      </c>
      <c r="G33" s="45" t="s">
        <v>173</v>
      </c>
      <c r="H33" s="45" t="s">
        <v>174</v>
      </c>
      <c r="I33" s="49" t="s">
        <v>175</v>
      </c>
    </row>
    <row r="34" spans="2:9" ht="16.5" customHeight="1">
      <c r="B34" s="40">
        <v>6</v>
      </c>
      <c r="C34" s="41" t="s">
        <v>43</v>
      </c>
      <c r="D34" s="60" t="s">
        <v>258</v>
      </c>
      <c r="E34" s="45" t="s">
        <v>287</v>
      </c>
      <c r="F34" s="45" t="s">
        <v>288</v>
      </c>
      <c r="G34" s="45" t="s">
        <v>289</v>
      </c>
      <c r="H34" s="61" t="s">
        <v>290</v>
      </c>
      <c r="I34" s="62" t="s">
        <v>291</v>
      </c>
    </row>
    <row r="35" spans="2:9" ht="16.5" customHeight="1">
      <c r="B35" s="40">
        <v>7</v>
      </c>
      <c r="C35" s="41" t="s">
        <v>73</v>
      </c>
      <c r="D35" s="41" t="s">
        <v>74</v>
      </c>
      <c r="E35" s="45" t="s">
        <v>166</v>
      </c>
      <c r="F35" s="45" t="s">
        <v>167</v>
      </c>
      <c r="G35" s="45" t="s">
        <v>168</v>
      </c>
      <c r="H35" s="63" t="s">
        <v>169</v>
      </c>
      <c r="I35" s="49" t="s">
        <v>170</v>
      </c>
    </row>
    <row r="36" spans="2:9" ht="16.5" customHeight="1">
      <c r="B36" s="40">
        <v>8</v>
      </c>
      <c r="C36" s="37" t="s">
        <v>483</v>
      </c>
      <c r="D36" s="41" t="s">
        <v>379</v>
      </c>
      <c r="E36" s="45" t="s">
        <v>380</v>
      </c>
      <c r="F36" s="45" t="s">
        <v>381</v>
      </c>
      <c r="G36" s="45" t="s">
        <v>382</v>
      </c>
      <c r="H36" s="45" t="s">
        <v>383</v>
      </c>
      <c r="I36" s="49" t="s">
        <v>384</v>
      </c>
    </row>
    <row r="37" spans="2:9" ht="16.5" customHeight="1">
      <c r="B37" s="40">
        <v>9</v>
      </c>
      <c r="C37" s="41" t="s">
        <v>155</v>
      </c>
      <c r="D37" s="41" t="s">
        <v>176</v>
      </c>
      <c r="E37" s="45" t="s">
        <v>177</v>
      </c>
      <c r="F37" s="45" t="s">
        <v>178</v>
      </c>
      <c r="G37" s="45" t="s">
        <v>179</v>
      </c>
      <c r="H37" s="45" t="s">
        <v>180</v>
      </c>
      <c r="I37" s="43" t="s">
        <v>181</v>
      </c>
    </row>
    <row r="38" spans="2:9" ht="16.5" customHeight="1">
      <c r="B38" s="40">
        <v>10</v>
      </c>
      <c r="C38" s="41" t="s">
        <v>46</v>
      </c>
      <c r="D38" s="46" t="s">
        <v>79</v>
      </c>
      <c r="E38" s="41" t="s">
        <v>253</v>
      </c>
      <c r="F38" s="45" t="s">
        <v>254</v>
      </c>
      <c r="G38" s="45" t="s">
        <v>255</v>
      </c>
      <c r="H38" s="45" t="s">
        <v>256</v>
      </c>
      <c r="I38" s="49" t="s">
        <v>257</v>
      </c>
    </row>
    <row r="39" spans="2:9" ht="16.5" customHeight="1">
      <c r="B39" s="40">
        <v>11</v>
      </c>
      <c r="C39" s="41" t="s">
        <v>330</v>
      </c>
      <c r="D39" s="48" t="s">
        <v>368</v>
      </c>
      <c r="E39" s="45" t="s">
        <v>391</v>
      </c>
      <c r="F39" s="45" t="s">
        <v>369</v>
      </c>
      <c r="G39" s="45" t="s">
        <v>392</v>
      </c>
      <c r="H39" s="45" t="s">
        <v>370</v>
      </c>
      <c r="I39" s="49" t="s">
        <v>371</v>
      </c>
    </row>
    <row r="40" spans="2:9" ht="16.5" customHeight="1">
      <c r="B40" s="40">
        <v>12</v>
      </c>
      <c r="C40" s="41" t="s">
        <v>267</v>
      </c>
      <c r="D40" s="45" t="s">
        <v>269</v>
      </c>
      <c r="E40" s="45" t="s">
        <v>270</v>
      </c>
      <c r="F40" s="45" t="s">
        <v>271</v>
      </c>
      <c r="G40" s="45" t="s">
        <v>272</v>
      </c>
      <c r="H40" s="45" t="s">
        <v>273</v>
      </c>
      <c r="I40" s="49" t="s">
        <v>274</v>
      </c>
    </row>
    <row r="41" spans="2:9" ht="16.5" customHeight="1">
      <c r="B41" s="40">
        <v>13</v>
      </c>
      <c r="C41" s="41" t="s">
        <v>134</v>
      </c>
      <c r="D41" s="41" t="s">
        <v>77</v>
      </c>
      <c r="E41" s="45" t="s">
        <v>187</v>
      </c>
      <c r="F41" s="45" t="s">
        <v>188</v>
      </c>
      <c r="G41" s="45" t="s">
        <v>189</v>
      </c>
      <c r="H41" s="45" t="s">
        <v>190</v>
      </c>
      <c r="I41" s="49" t="s">
        <v>191</v>
      </c>
    </row>
    <row r="42" spans="2:9" ht="16.5" customHeight="1">
      <c r="B42" s="40">
        <v>14</v>
      </c>
      <c r="C42" s="41" t="s">
        <v>259</v>
      </c>
      <c r="D42" s="41" t="s">
        <v>261</v>
      </c>
      <c r="E42" s="45" t="s">
        <v>262</v>
      </c>
      <c r="F42" s="61" t="s">
        <v>263</v>
      </c>
      <c r="G42" s="45" t="s">
        <v>264</v>
      </c>
      <c r="H42" s="60" t="s">
        <v>265</v>
      </c>
      <c r="I42" s="49" t="s">
        <v>266</v>
      </c>
    </row>
    <row r="43" spans="2:9" ht="16.5" customHeight="1">
      <c r="B43" s="40">
        <v>15</v>
      </c>
      <c r="C43" s="41" t="s">
        <v>346</v>
      </c>
      <c r="D43" s="45" t="s">
        <v>481</v>
      </c>
      <c r="E43" s="45" t="s">
        <v>393</v>
      </c>
      <c r="F43" s="45" t="s">
        <v>394</v>
      </c>
      <c r="G43" s="64" t="s">
        <v>372</v>
      </c>
      <c r="H43" s="45" t="s">
        <v>373</v>
      </c>
      <c r="I43" s="49" t="s">
        <v>374</v>
      </c>
    </row>
    <row r="44" spans="2:9" ht="16.5" customHeight="1">
      <c r="B44" s="40">
        <v>16</v>
      </c>
      <c r="C44" s="41" t="s">
        <v>52</v>
      </c>
      <c r="D44" s="41" t="s">
        <v>276</v>
      </c>
      <c r="E44" s="45" t="s">
        <v>292</v>
      </c>
      <c r="F44" s="45" t="s">
        <v>293</v>
      </c>
      <c r="G44" s="45" t="s">
        <v>294</v>
      </c>
      <c r="H44" s="64" t="s">
        <v>295</v>
      </c>
      <c r="I44" s="49" t="s">
        <v>296</v>
      </c>
    </row>
    <row r="45" spans="2:9" ht="16.5" customHeight="1">
      <c r="B45" s="40">
        <v>17</v>
      </c>
      <c r="C45" s="41" t="s">
        <v>59</v>
      </c>
      <c r="D45" s="41" t="s">
        <v>212</v>
      </c>
      <c r="E45" s="45" t="s">
        <v>213</v>
      </c>
      <c r="F45" s="45" t="s">
        <v>214</v>
      </c>
      <c r="G45" s="64" t="s">
        <v>215</v>
      </c>
      <c r="H45" s="45" t="s">
        <v>216</v>
      </c>
      <c r="I45" s="49" t="s">
        <v>217</v>
      </c>
    </row>
    <row r="46" spans="2:9" ht="16.5" customHeight="1">
      <c r="B46" s="40">
        <v>18</v>
      </c>
      <c r="C46" s="41" t="s">
        <v>127</v>
      </c>
      <c r="D46" s="41" t="s">
        <v>76</v>
      </c>
      <c r="E46" s="45" t="s">
        <v>182</v>
      </c>
      <c r="F46" s="45" t="s">
        <v>183</v>
      </c>
      <c r="G46" s="45" t="s">
        <v>184</v>
      </c>
      <c r="H46" s="78" t="s">
        <v>185</v>
      </c>
      <c r="I46" s="49" t="s">
        <v>186</v>
      </c>
    </row>
    <row r="47" spans="2:9" ht="16.5" customHeight="1">
      <c r="B47" s="40">
        <v>19</v>
      </c>
      <c r="C47" s="41" t="s">
        <v>333</v>
      </c>
      <c r="D47" s="41" t="s">
        <v>385</v>
      </c>
      <c r="E47" s="45" t="s">
        <v>386</v>
      </c>
      <c r="F47" s="45" t="s">
        <v>387</v>
      </c>
      <c r="G47" s="41" t="s">
        <v>388</v>
      </c>
      <c r="H47" s="45" t="s">
        <v>389</v>
      </c>
      <c r="I47" s="49" t="s">
        <v>390</v>
      </c>
    </row>
    <row r="48" spans="2:9" ht="16.5" customHeight="1" thickBot="1">
      <c r="B48" s="51">
        <v>20</v>
      </c>
      <c r="C48" s="52" t="s">
        <v>28</v>
      </c>
      <c r="D48" s="52" t="s">
        <v>80</v>
      </c>
      <c r="E48" s="53" t="s">
        <v>283</v>
      </c>
      <c r="F48" s="53" t="s">
        <v>284</v>
      </c>
      <c r="G48" s="53" t="s">
        <v>285</v>
      </c>
      <c r="H48" s="53" t="s">
        <v>252</v>
      </c>
      <c r="I48" s="65" t="s">
        <v>286</v>
      </c>
    </row>
  </sheetData>
  <sheetProtection/>
  <mergeCells count="10">
    <mergeCell ref="B26:I26"/>
    <mergeCell ref="B1:I1"/>
    <mergeCell ref="B27:B28"/>
    <mergeCell ref="C27:C28"/>
    <mergeCell ref="D27:D28"/>
    <mergeCell ref="E27:I27"/>
    <mergeCell ref="E2:I2"/>
    <mergeCell ref="C2:C3"/>
    <mergeCell ref="D2:D3"/>
    <mergeCell ref="B2:B3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6"/>
  <sheetViews>
    <sheetView zoomScalePageLayoutView="0" workbookViewId="0" topLeftCell="B1">
      <selection activeCell="D8" sqref="D8:D9"/>
    </sheetView>
  </sheetViews>
  <sheetFormatPr defaultColWidth="9.00390625" defaultRowHeight="13.5"/>
  <cols>
    <col min="1" max="1" width="0.74609375" style="0" hidden="1" customWidth="1"/>
    <col min="2" max="2" width="3.625" style="0" customWidth="1"/>
    <col min="3" max="3" width="11.625" style="0" customWidth="1"/>
    <col min="4" max="4" width="6.625" style="0" customWidth="1"/>
    <col min="5" max="14" width="2.125" style="0" customWidth="1"/>
    <col min="15" max="15" width="11.625" style="0" customWidth="1"/>
    <col min="16" max="16" width="6.625" style="0" customWidth="1"/>
    <col min="17" max="17" width="3.625" style="0" customWidth="1"/>
  </cols>
  <sheetData>
    <row r="1" spans="3:16" ht="13.5">
      <c r="C1" s="87" t="s">
        <v>486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3:16" ht="13.5">
      <c r="C2" s="87" t="s">
        <v>16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4" spans="5:15" ht="13.5">
      <c r="E4" s="87" t="s">
        <v>0</v>
      </c>
      <c r="F4" s="87"/>
      <c r="G4" s="87"/>
      <c r="H4" s="87"/>
      <c r="I4" s="87"/>
      <c r="J4" s="87"/>
      <c r="K4" s="87"/>
      <c r="L4" s="87"/>
      <c r="M4" s="87"/>
      <c r="N4" s="87"/>
      <c r="O4" s="11"/>
    </row>
    <row r="6" spans="2:17" ht="13.5">
      <c r="B6" s="86">
        <v>1</v>
      </c>
      <c r="C6" s="86" t="str">
        <f>データ!Q76</f>
        <v>麗澤瑞浪</v>
      </c>
      <c r="D6" s="88" t="s">
        <v>15</v>
      </c>
      <c r="H6" s="3"/>
      <c r="O6" s="86" t="str">
        <f>_xlfn.IFERROR(VLOOKUP(Q6,データ!$A$3:$C$38,2,0),"")</f>
        <v>郡上</v>
      </c>
      <c r="P6" s="88" t="str">
        <f>_xlfn.IFERROR(VLOOKUP(Q6,データ!$A$3:$C$38,3,0),"      ")</f>
        <v>中濃</v>
      </c>
      <c r="Q6" s="86">
        <v>11</v>
      </c>
    </row>
    <row r="7" spans="2:17" ht="13.5">
      <c r="B7" s="86"/>
      <c r="C7" s="86"/>
      <c r="D7" s="88"/>
      <c r="E7" s="1"/>
      <c r="F7" s="4"/>
      <c r="M7" s="10"/>
      <c r="N7" s="1"/>
      <c r="O7" s="86"/>
      <c r="P7" s="88"/>
      <c r="Q7" s="86"/>
    </row>
    <row r="8" spans="2:17" ht="13.5">
      <c r="B8" s="86">
        <v>2</v>
      </c>
      <c r="C8" s="86" t="str">
        <f>_xlfn.IFERROR(VLOOKUP(B8,データ!$A$3:$C$38,2,0),"")</f>
        <v>岐阜総合</v>
      </c>
      <c r="D8" s="88" t="str">
        <f>_xlfn.IFERROR(VLOOKUP(B8,データ!$A$3:$C$38,3,0),"      ")</f>
        <v>岐阜</v>
      </c>
      <c r="E8" s="2"/>
      <c r="F8" s="6"/>
      <c r="G8" s="4"/>
      <c r="L8" s="28"/>
      <c r="M8" s="3"/>
      <c r="N8" s="2"/>
      <c r="O8" s="86" t="str">
        <f>_xlfn.IFERROR(VLOOKUP(Q8,データ!$A$3:$C$38,2,0),"")</f>
        <v>多治見</v>
      </c>
      <c r="P8" s="88" t="str">
        <f>_xlfn.IFERROR(VLOOKUP(Q8,データ!$A$3:$C$38,3,0),"      ")</f>
        <v>東濃</v>
      </c>
      <c r="Q8" s="86">
        <v>12</v>
      </c>
    </row>
    <row r="9" spans="2:17" ht="13.5">
      <c r="B9" s="86"/>
      <c r="C9" s="86"/>
      <c r="D9" s="88"/>
      <c r="E9" s="4"/>
      <c r="F9" s="8"/>
      <c r="G9" s="6"/>
      <c r="H9" s="9"/>
      <c r="L9" s="29"/>
      <c r="M9" s="29"/>
      <c r="N9" s="3"/>
      <c r="O9" s="86"/>
      <c r="P9" s="88"/>
      <c r="Q9" s="86"/>
    </row>
    <row r="10" spans="2:17" ht="13.5">
      <c r="B10" s="86">
        <v>3</v>
      </c>
      <c r="C10" s="86" t="str">
        <f>_xlfn.IFERROR(VLOOKUP(B10,データ!$A$3:$C$38,2,0),"")</f>
        <v>大垣南</v>
      </c>
      <c r="D10" s="88" t="str">
        <f>_xlfn.IFERROR(VLOOKUP(B10,データ!$A$3:$C$38,3,0),"      ")</f>
        <v>西濃</v>
      </c>
      <c r="E10" s="5"/>
      <c r="F10" s="10"/>
      <c r="G10" s="6"/>
      <c r="H10" s="3"/>
      <c r="I10" s="3"/>
      <c r="K10" s="5"/>
      <c r="L10" s="9"/>
      <c r="M10" s="4"/>
      <c r="N10" s="7"/>
      <c r="O10" s="86" t="str">
        <f>_xlfn.IFERROR(VLOOKUP(Q10,データ!$A$3:$C$38,2,0),"")</f>
        <v>岐阜高専</v>
      </c>
      <c r="P10" s="88" t="str">
        <f>_xlfn.IFERROR(VLOOKUP(Q10,データ!$A$3:$C$38,3,0),"      ")</f>
        <v>岐阜</v>
      </c>
      <c r="Q10" s="86">
        <v>13</v>
      </c>
    </row>
    <row r="11" spans="2:17" ht="13.5">
      <c r="B11" s="86"/>
      <c r="C11" s="86"/>
      <c r="D11" s="88"/>
      <c r="E11" s="1"/>
      <c r="F11" s="3"/>
      <c r="G11" s="6"/>
      <c r="H11" s="28"/>
      <c r="K11" s="28"/>
      <c r="L11" s="9"/>
      <c r="M11" s="3"/>
      <c r="N11" s="3"/>
      <c r="O11" s="86"/>
      <c r="P11" s="88"/>
      <c r="Q11" s="86"/>
    </row>
    <row r="12" spans="2:17" ht="13.5">
      <c r="B12" s="86">
        <v>4</v>
      </c>
      <c r="C12" s="86" t="str">
        <f>_xlfn.IFERROR(VLOOKUP(B12,データ!$A$3:$C$38,2,0),"")</f>
        <v>関</v>
      </c>
      <c r="D12" s="88" t="str">
        <f>_xlfn.IFERROR(VLOOKUP(B12,データ!$A$3:$C$38,3,0),"      ")</f>
        <v>中濃</v>
      </c>
      <c r="E12" s="2"/>
      <c r="F12" s="2"/>
      <c r="G12" s="6"/>
      <c r="H12" s="6"/>
      <c r="K12" s="9"/>
      <c r="L12" s="9"/>
      <c r="M12" s="2"/>
      <c r="N12" s="2"/>
      <c r="O12" s="86" t="str">
        <f>_xlfn.IFERROR(VLOOKUP(Q12,データ!$A$3:$C$38,2,0),"")</f>
        <v>岐阜北</v>
      </c>
      <c r="P12" s="88" t="str">
        <f>_xlfn.IFERROR(VLOOKUP(Q12,データ!$A$3:$C$38,3,0),"      ")</f>
        <v>岐阜</v>
      </c>
      <c r="Q12" s="86">
        <v>14</v>
      </c>
    </row>
    <row r="13" spans="2:17" ht="13.5">
      <c r="B13" s="86"/>
      <c r="C13" s="86"/>
      <c r="D13" s="88"/>
      <c r="F13" s="6"/>
      <c r="G13" s="8"/>
      <c r="H13" s="6"/>
      <c r="K13" s="29"/>
      <c r="L13" s="8"/>
      <c r="M13" s="9"/>
      <c r="N13" s="3"/>
      <c r="O13" s="86"/>
      <c r="P13" s="88"/>
      <c r="Q13" s="86"/>
    </row>
    <row r="14" spans="2:17" ht="13.5">
      <c r="B14" s="86">
        <v>5</v>
      </c>
      <c r="C14" s="86" t="str">
        <f>_xlfn.IFERROR(VLOOKUP(B14,データ!$A$3:$C$38,2,0),"")</f>
        <v>加納</v>
      </c>
      <c r="D14" s="88" t="str">
        <f>_xlfn.IFERROR(VLOOKUP(B14,データ!$A$3:$C$38,3,0),"      ")</f>
        <v>岐阜</v>
      </c>
      <c r="E14" s="2"/>
      <c r="F14" s="5"/>
      <c r="H14" s="6"/>
      <c r="K14" s="9"/>
      <c r="M14" s="7"/>
      <c r="N14" s="2"/>
      <c r="O14" s="86" t="str">
        <f>_xlfn.IFERROR(VLOOKUP(Q14,データ!$A$3:$C$38,2,0),"")</f>
        <v>恵那</v>
      </c>
      <c r="P14" s="88" t="str">
        <f>_xlfn.IFERROR(VLOOKUP(Q14,データ!$A$3:$C$38,3,0),"      ")</f>
        <v>東濃</v>
      </c>
      <c r="Q14" s="86">
        <v>15</v>
      </c>
    </row>
    <row r="15" spans="2:17" ht="13.5">
      <c r="B15" s="86"/>
      <c r="C15" s="86"/>
      <c r="D15" s="88"/>
      <c r="H15" s="6"/>
      <c r="I15" s="8"/>
      <c r="J15" s="2"/>
      <c r="K15" s="9"/>
      <c r="O15" s="86"/>
      <c r="P15" s="88"/>
      <c r="Q15" s="86"/>
    </row>
    <row r="16" spans="2:17" ht="13.5">
      <c r="B16" s="86">
        <v>6</v>
      </c>
      <c r="C16" s="86" t="str">
        <f>_xlfn.IFERROR(VLOOKUP(B16,データ!$A$3:$C$38,2,0),"")</f>
        <v>多治見北</v>
      </c>
      <c r="D16" s="88" t="str">
        <f>_xlfn.IFERROR(VLOOKUP(B16,データ!$A$3:$C$38,3,0),"      ")</f>
        <v>東濃</v>
      </c>
      <c r="E16" s="2"/>
      <c r="H16" s="6"/>
      <c r="K16" s="9"/>
      <c r="N16" s="2"/>
      <c r="O16" s="86" t="str">
        <f>_xlfn.IFERROR(VLOOKUP(Q16,データ!$A$3:$C$38,2,0),"")</f>
        <v>中津川工</v>
      </c>
      <c r="P16" s="88" t="str">
        <f>_xlfn.IFERROR(VLOOKUP(Q16,データ!$A$3:$C$38,3,0),"      ")</f>
        <v>東濃</v>
      </c>
      <c r="Q16" s="86">
        <v>16</v>
      </c>
    </row>
    <row r="17" spans="2:17" ht="13.5">
      <c r="B17" s="86"/>
      <c r="C17" s="86"/>
      <c r="D17" s="88"/>
      <c r="F17" s="4"/>
      <c r="H17" s="6"/>
      <c r="K17" s="9"/>
      <c r="M17" s="10"/>
      <c r="O17" s="86"/>
      <c r="P17" s="88"/>
      <c r="Q17" s="86"/>
    </row>
    <row r="18" spans="2:17" ht="13.5">
      <c r="B18" s="86">
        <v>7</v>
      </c>
      <c r="C18" s="86" t="str">
        <f>_xlfn.IFERROR(VLOOKUP(B18,データ!$A$3:$C$38,2,0),"")</f>
        <v>各務原西</v>
      </c>
      <c r="D18" s="88" t="str">
        <f>_xlfn.IFERROR(VLOOKUP(B18,データ!$A$3:$C$38,3,0),"      ")</f>
        <v>岐阜</v>
      </c>
      <c r="E18" s="2"/>
      <c r="F18" s="5"/>
      <c r="G18" s="10"/>
      <c r="H18" s="29"/>
      <c r="K18" s="29"/>
      <c r="L18" s="4"/>
      <c r="M18" s="7"/>
      <c r="N18" s="2"/>
      <c r="O18" s="86" t="str">
        <f>_xlfn.IFERROR(VLOOKUP(Q18,データ!$A$3:$C$38,2,0),"")</f>
        <v>大垣北</v>
      </c>
      <c r="P18" s="88" t="str">
        <f>_xlfn.IFERROR(VLOOKUP(Q18,データ!$A$3:$C$38,3,0),"      ")</f>
        <v>西濃</v>
      </c>
      <c r="Q18" s="86">
        <v>17</v>
      </c>
    </row>
    <row r="19" spans="2:17" ht="13.5">
      <c r="B19" s="86"/>
      <c r="C19" s="86"/>
      <c r="D19" s="88"/>
      <c r="E19" s="3"/>
      <c r="F19" s="3"/>
      <c r="G19" s="6"/>
      <c r="H19" s="6"/>
      <c r="K19" s="9"/>
      <c r="L19" s="9"/>
      <c r="M19" s="3"/>
      <c r="N19" s="3"/>
      <c r="O19" s="86"/>
      <c r="P19" s="88"/>
      <c r="Q19" s="86"/>
    </row>
    <row r="20" spans="2:17" ht="13.5">
      <c r="B20" s="86">
        <v>8</v>
      </c>
      <c r="C20" s="86" t="str">
        <f>_xlfn.IFERROR(VLOOKUP(B20,データ!$A$3:$C$38,2,0),"")</f>
        <v>中津</v>
      </c>
      <c r="D20" s="88" t="str">
        <f>_xlfn.IFERROR(VLOOKUP(B20,データ!$A$3:$C$38,3,0),"      ")</f>
        <v>東濃</v>
      </c>
      <c r="E20" s="2"/>
      <c r="F20" s="3"/>
      <c r="G20" s="6"/>
      <c r="H20" s="6"/>
      <c r="K20" s="8"/>
      <c r="L20" s="9"/>
      <c r="M20" s="3"/>
      <c r="N20" s="3"/>
      <c r="O20" s="86" t="str">
        <f>_xlfn.IFERROR(VLOOKUP(Q20,データ!$A$3:$C$38,2,0),"")</f>
        <v>各務原</v>
      </c>
      <c r="P20" s="88" t="str">
        <f>_xlfn.IFERROR(VLOOKUP(Q20,データ!$A$3:$C$38,3,0),"      ")</f>
        <v>岐阜</v>
      </c>
      <c r="Q20" s="86">
        <v>18</v>
      </c>
    </row>
    <row r="21" spans="2:17" ht="13.5">
      <c r="B21" s="86"/>
      <c r="C21" s="86"/>
      <c r="D21" s="88"/>
      <c r="E21" s="4"/>
      <c r="F21" s="7"/>
      <c r="G21" s="6"/>
      <c r="H21" s="10"/>
      <c r="I21" s="3"/>
      <c r="K21" s="4"/>
      <c r="L21" s="9"/>
      <c r="M21" s="6"/>
      <c r="N21" s="1"/>
      <c r="O21" s="86"/>
      <c r="P21" s="88"/>
      <c r="Q21" s="86"/>
    </row>
    <row r="22" spans="2:17" ht="12" customHeight="1">
      <c r="B22" s="86">
        <v>9</v>
      </c>
      <c r="C22" s="86" t="str">
        <f>_xlfn.IFERROR(VLOOKUP(B22,データ!$A$3:$C$38,2,0),"")</f>
        <v>可児</v>
      </c>
      <c r="D22" s="88" t="str">
        <f>_xlfn.IFERROR(VLOOKUP(B22,データ!$A$3:$C$38,3,0),"      ")</f>
        <v>中濃</v>
      </c>
      <c r="E22" s="5"/>
      <c r="G22" s="29"/>
      <c r="I22" s="3"/>
      <c r="L22" s="9"/>
      <c r="M22" s="28"/>
      <c r="O22" s="86" t="str">
        <f>_xlfn.IFERROR(VLOOKUP(Q22,データ!$A$3:$C$38,2,0),"")</f>
        <v>加茂農林</v>
      </c>
      <c r="P22" s="88" t="str">
        <f>_xlfn.IFERROR(VLOOKUP(Q22,データ!$A$3:$C$38,3,0),"      ")</f>
        <v>中濃</v>
      </c>
      <c r="Q22" s="86">
        <v>19</v>
      </c>
    </row>
    <row r="23" spans="2:17" ht="12" customHeight="1">
      <c r="B23" s="86"/>
      <c r="C23" s="86"/>
      <c r="D23" s="88"/>
      <c r="E23" s="3"/>
      <c r="F23" s="6"/>
      <c r="G23" s="5"/>
      <c r="L23" s="7"/>
      <c r="M23" s="9"/>
      <c r="N23" s="1"/>
      <c r="O23" s="86"/>
      <c r="P23" s="88"/>
      <c r="Q23" s="86"/>
    </row>
    <row r="24" spans="2:17" ht="13.5">
      <c r="B24" s="86">
        <v>10</v>
      </c>
      <c r="C24" s="86" t="str">
        <f>_xlfn.IFERROR(VLOOKUP(B24,データ!$A$3:$C$38,2,0),"")</f>
        <v>岐阜</v>
      </c>
      <c r="D24" s="88" t="str">
        <f>_xlfn.IFERROR(VLOOKUP(B24,データ!$A$3:$C$38,3,0),"      ")</f>
        <v>岐阜</v>
      </c>
      <c r="E24" s="2"/>
      <c r="F24" s="5"/>
      <c r="M24" s="7"/>
      <c r="N24" s="2"/>
      <c r="O24" s="86" t="str">
        <f>データ!Q78</f>
        <v>県岐阜商</v>
      </c>
      <c r="P24" s="88" t="s">
        <v>8</v>
      </c>
      <c r="Q24" s="86">
        <v>20</v>
      </c>
    </row>
    <row r="25" spans="2:17" ht="13.5">
      <c r="B25" s="86"/>
      <c r="C25" s="86"/>
      <c r="D25" s="88"/>
      <c r="O25" s="86"/>
      <c r="P25" s="88"/>
      <c r="Q25" s="86"/>
    </row>
    <row r="26" spans="2:17" ht="13.5">
      <c r="B26" s="12"/>
      <c r="C26" s="12"/>
      <c r="D26" s="12"/>
      <c r="O26" s="12"/>
      <c r="P26" s="12"/>
      <c r="Q26" s="12"/>
    </row>
    <row r="27" spans="2:17" ht="13.5">
      <c r="B27" s="12"/>
      <c r="C27" s="13" t="s">
        <v>17</v>
      </c>
      <c r="D27" s="12"/>
      <c r="O27" s="12"/>
      <c r="P27" s="12"/>
      <c r="Q27" s="12"/>
    </row>
    <row r="28" spans="2:17" ht="9" customHeight="1">
      <c r="B28" s="12"/>
      <c r="C28" s="86"/>
      <c r="D28" s="86"/>
      <c r="O28" s="12"/>
      <c r="P28" s="12"/>
      <c r="Q28" s="12"/>
    </row>
    <row r="29" spans="2:17" ht="9" customHeight="1">
      <c r="B29" s="12"/>
      <c r="C29" s="86"/>
      <c r="D29" s="86"/>
      <c r="E29" s="1"/>
      <c r="F29" s="1"/>
      <c r="G29" s="1"/>
      <c r="H29" s="4"/>
      <c r="O29" s="12"/>
      <c r="P29" s="12"/>
      <c r="Q29" s="12"/>
    </row>
    <row r="30" spans="2:17" ht="9" customHeight="1">
      <c r="B30" s="12"/>
      <c r="C30" s="86"/>
      <c r="D30" s="86"/>
      <c r="E30" s="3"/>
      <c r="F30" s="3"/>
      <c r="G30" s="3"/>
      <c r="H30" s="6"/>
      <c r="I30" s="10"/>
      <c r="J30" s="1"/>
      <c r="O30" s="12"/>
      <c r="P30" s="12"/>
      <c r="Q30" s="12"/>
    </row>
    <row r="31" spans="2:17" ht="9" customHeight="1">
      <c r="B31" s="12"/>
      <c r="C31" s="86"/>
      <c r="D31" s="86"/>
      <c r="E31" s="1"/>
      <c r="F31" s="4"/>
      <c r="G31" s="7"/>
      <c r="H31" s="5"/>
      <c r="O31" s="12"/>
      <c r="P31" s="12"/>
      <c r="Q31" s="12"/>
    </row>
    <row r="32" spans="2:17" ht="9" customHeight="1">
      <c r="B32" s="12"/>
      <c r="C32" s="86"/>
      <c r="D32" s="86"/>
      <c r="E32" s="2"/>
      <c r="F32" s="5"/>
      <c r="O32" s="12"/>
      <c r="P32" s="12"/>
      <c r="Q32" s="12"/>
    </row>
    <row r="33" spans="2:17" ht="9" customHeight="1">
      <c r="B33" s="12"/>
      <c r="C33" s="86"/>
      <c r="D33" s="86"/>
      <c r="O33" s="12"/>
      <c r="P33" s="12"/>
      <c r="Q33" s="12"/>
    </row>
    <row r="34" spans="3:16" ht="13.5"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3:16" ht="12" customHeight="1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7" ht="13.5">
      <c r="B36" s="12"/>
      <c r="C36" s="12"/>
      <c r="D36" s="12"/>
      <c r="O36" s="12"/>
      <c r="P36" s="12"/>
      <c r="Q36" s="12"/>
    </row>
    <row r="37" spans="2:17" ht="13.5">
      <c r="B37" s="12"/>
      <c r="C37" s="12"/>
      <c r="D37" s="12"/>
      <c r="E37" s="87" t="s">
        <v>1</v>
      </c>
      <c r="F37" s="87"/>
      <c r="G37" s="87"/>
      <c r="H37" s="87"/>
      <c r="I37" s="87"/>
      <c r="J37" s="87"/>
      <c r="K37" s="87"/>
      <c r="L37" s="87"/>
      <c r="M37" s="87"/>
      <c r="N37" s="87"/>
      <c r="O37" s="21"/>
      <c r="P37" s="12"/>
      <c r="Q37" s="12"/>
    </row>
    <row r="38" spans="2:17" ht="13.5">
      <c r="B38" s="12"/>
      <c r="C38" s="12"/>
      <c r="D38" s="12"/>
      <c r="O38" s="12"/>
      <c r="P38" s="12"/>
      <c r="Q38" s="12"/>
    </row>
    <row r="39" spans="2:17" ht="13.5">
      <c r="B39" s="86">
        <v>1</v>
      </c>
      <c r="C39" s="86" t="str">
        <f>データ!Q86</f>
        <v>県岐阜商</v>
      </c>
      <c r="D39" s="88" t="str">
        <f>データ!R86</f>
        <v>岐阜</v>
      </c>
      <c r="H39" s="3"/>
      <c r="O39" s="86" t="str">
        <f>_xlfn.IFERROR(VLOOKUP(Q39,データ!$D$3:$F$38,2,0),"")</f>
        <v>麗澤瑞浪</v>
      </c>
      <c r="P39" s="88" t="str">
        <f>_xlfn.IFERROR(VLOOKUP(Q39,データ!$D$3:$F$38,3,0),"      ")</f>
        <v>東濃</v>
      </c>
      <c r="Q39" s="86">
        <v>11</v>
      </c>
    </row>
    <row r="40" spans="2:17" ht="13.5">
      <c r="B40" s="86"/>
      <c r="C40" s="86"/>
      <c r="D40" s="88"/>
      <c r="E40" s="1"/>
      <c r="F40" s="4"/>
      <c r="M40" s="10"/>
      <c r="N40" s="1"/>
      <c r="O40" s="86"/>
      <c r="P40" s="88"/>
      <c r="Q40" s="86"/>
    </row>
    <row r="41" spans="2:17" ht="13.5">
      <c r="B41" s="86">
        <v>2</v>
      </c>
      <c r="C41" s="86" t="str">
        <f>_xlfn.IFERROR(VLOOKUP(B41,データ!$D$3:$F$38,2,0),"")</f>
        <v>大垣北</v>
      </c>
      <c r="D41" s="88" t="str">
        <f>_xlfn.IFERROR(VLOOKUP(B41,データ!$D$3:$F$38,3,0),"      ")</f>
        <v>西濃</v>
      </c>
      <c r="E41" s="2"/>
      <c r="F41" s="6"/>
      <c r="G41" s="4"/>
      <c r="L41" s="28"/>
      <c r="M41" s="3"/>
      <c r="N41" s="2"/>
      <c r="O41" s="86" t="str">
        <f>_xlfn.IFERROR(VLOOKUP(Q41,データ!$D$3:$F$38,2,0),"")</f>
        <v>武義</v>
      </c>
      <c r="P41" s="88" t="str">
        <f>_xlfn.IFERROR(VLOOKUP(Q41,データ!$D$3:$F$38,3,0),"      ")</f>
        <v>中濃</v>
      </c>
      <c r="Q41" s="86">
        <v>12</v>
      </c>
    </row>
    <row r="42" spans="2:17" ht="13.5">
      <c r="B42" s="86"/>
      <c r="C42" s="86"/>
      <c r="D42" s="88"/>
      <c r="E42" s="4"/>
      <c r="F42" s="8"/>
      <c r="G42" s="6"/>
      <c r="H42" s="9"/>
      <c r="L42" s="29"/>
      <c r="M42" s="29"/>
      <c r="N42" s="3"/>
      <c r="O42" s="86"/>
      <c r="P42" s="88"/>
      <c r="Q42" s="86"/>
    </row>
    <row r="43" spans="2:17" ht="13.5">
      <c r="B43" s="86">
        <v>3</v>
      </c>
      <c r="C43" s="86" t="str">
        <f>_xlfn.IFERROR(VLOOKUP(B43,データ!$D$3:$F$38,2,0),"")</f>
        <v>加茂農林</v>
      </c>
      <c r="D43" s="88" t="str">
        <f>_xlfn.IFERROR(VLOOKUP(B43,データ!$D$3:$F$38,3,0),"      ")</f>
        <v>中濃</v>
      </c>
      <c r="E43" s="5"/>
      <c r="F43" s="10"/>
      <c r="G43" s="6"/>
      <c r="H43" s="3"/>
      <c r="I43" s="3"/>
      <c r="K43" s="5"/>
      <c r="L43" s="9"/>
      <c r="M43" s="4"/>
      <c r="N43" s="7"/>
      <c r="O43" s="86" t="str">
        <f>_xlfn.IFERROR(VLOOKUP(Q43,データ!$D$3:$F$38,2,0),"")</f>
        <v>各務原西</v>
      </c>
      <c r="P43" s="88" t="str">
        <f>_xlfn.IFERROR(VLOOKUP(Q43,データ!$D$3:$F$38,3,0),"      ")</f>
        <v>岐阜</v>
      </c>
      <c r="Q43" s="86">
        <v>13</v>
      </c>
    </row>
    <row r="44" spans="2:17" ht="13.5">
      <c r="B44" s="86"/>
      <c r="C44" s="86"/>
      <c r="D44" s="88"/>
      <c r="E44" s="1"/>
      <c r="F44" s="3"/>
      <c r="G44" s="6"/>
      <c r="H44" s="28"/>
      <c r="K44" s="28"/>
      <c r="L44" s="9"/>
      <c r="M44" s="3"/>
      <c r="N44" s="3"/>
      <c r="O44" s="86"/>
      <c r="P44" s="88"/>
      <c r="Q44" s="86"/>
    </row>
    <row r="45" spans="2:17" ht="13.5">
      <c r="B45" s="86">
        <v>4</v>
      </c>
      <c r="C45" s="86" t="str">
        <f>_xlfn.IFERROR(VLOOKUP(B45,データ!$D$3:$F$38,2,0),"")</f>
        <v>中津</v>
      </c>
      <c r="D45" s="88" t="str">
        <f>_xlfn.IFERROR(VLOOKUP(B45,データ!$D$3:$F$38,3,0),"      ")</f>
        <v>東濃</v>
      </c>
      <c r="E45" s="2"/>
      <c r="F45" s="2"/>
      <c r="G45" s="6"/>
      <c r="H45" s="6"/>
      <c r="K45" s="9"/>
      <c r="L45" s="9"/>
      <c r="M45" s="2"/>
      <c r="N45" s="2"/>
      <c r="O45" s="86" t="str">
        <f>_xlfn.IFERROR(VLOOKUP(Q45,データ!$D$3:$F$38,2,0),"")</f>
        <v>加茂</v>
      </c>
      <c r="P45" s="88" t="str">
        <f>_xlfn.IFERROR(VLOOKUP(Q45,データ!$D$3:$F$38,3,0),"      ")</f>
        <v>中濃</v>
      </c>
      <c r="Q45" s="86">
        <v>14</v>
      </c>
    </row>
    <row r="46" spans="2:17" ht="13.5">
      <c r="B46" s="86"/>
      <c r="C46" s="86"/>
      <c r="D46" s="88"/>
      <c r="F46" s="6"/>
      <c r="G46" s="8"/>
      <c r="H46" s="6"/>
      <c r="K46" s="29"/>
      <c r="L46" s="8"/>
      <c r="M46" s="9"/>
      <c r="N46" s="3"/>
      <c r="O46" s="86"/>
      <c r="P46" s="88"/>
      <c r="Q46" s="86"/>
    </row>
    <row r="47" spans="2:17" ht="13.5">
      <c r="B47" s="86">
        <v>5</v>
      </c>
      <c r="C47" s="86" t="str">
        <f>_xlfn.IFERROR(VLOOKUP(B47,データ!$D$3:$F$38,2,0),"")</f>
        <v>加納</v>
      </c>
      <c r="D47" s="88" t="str">
        <f>_xlfn.IFERROR(VLOOKUP(B47,データ!$D$3:$F$38,3,0),"      ")</f>
        <v>岐阜</v>
      </c>
      <c r="E47" s="2"/>
      <c r="F47" s="5"/>
      <c r="H47" s="6"/>
      <c r="K47" s="9"/>
      <c r="M47" s="7"/>
      <c r="N47" s="2"/>
      <c r="O47" s="86" t="str">
        <f>_xlfn.IFERROR(VLOOKUP(Q47,データ!$D$3:$F$38,2,0),"")</f>
        <v>恵那</v>
      </c>
      <c r="P47" s="88" t="str">
        <f>_xlfn.IFERROR(VLOOKUP(Q47,データ!$D$3:$F$38,3,0),"      ")</f>
        <v>東濃</v>
      </c>
      <c r="Q47" s="86">
        <v>15</v>
      </c>
    </row>
    <row r="48" spans="2:17" ht="13.5">
      <c r="B48" s="86"/>
      <c r="C48" s="86"/>
      <c r="D48" s="88"/>
      <c r="H48" s="6"/>
      <c r="I48" s="8"/>
      <c r="J48" s="2"/>
      <c r="K48" s="9"/>
      <c r="O48" s="86"/>
      <c r="P48" s="88"/>
      <c r="Q48" s="86"/>
    </row>
    <row r="49" spans="2:17" ht="13.5">
      <c r="B49" s="86">
        <v>6</v>
      </c>
      <c r="C49" s="86" t="str">
        <f>_xlfn.IFERROR(VLOOKUP(B49,データ!$D$3:$F$38,2,0),"")</f>
        <v>可児</v>
      </c>
      <c r="D49" s="88" t="str">
        <f>_xlfn.IFERROR(VLOOKUP(B49,データ!$D$3:$F$38,3,0),"      ")</f>
        <v>中濃</v>
      </c>
      <c r="E49" s="2"/>
      <c r="H49" s="6"/>
      <c r="K49" s="9"/>
      <c r="N49" s="2"/>
      <c r="O49" s="86" t="str">
        <f>_xlfn.IFERROR(VLOOKUP(Q49,データ!$D$3:$F$38,2,0),"")</f>
        <v>関商工</v>
      </c>
      <c r="P49" s="88" t="str">
        <f>_xlfn.IFERROR(VLOOKUP(Q49,データ!$D$3:$F$38,3,0),"      ")</f>
        <v>中濃</v>
      </c>
      <c r="Q49" s="86">
        <v>16</v>
      </c>
    </row>
    <row r="50" spans="2:17" ht="13.5">
      <c r="B50" s="86"/>
      <c r="C50" s="86"/>
      <c r="D50" s="88"/>
      <c r="F50" s="4"/>
      <c r="H50" s="6"/>
      <c r="K50" s="9"/>
      <c r="M50" s="10"/>
      <c r="O50" s="86"/>
      <c r="P50" s="88"/>
      <c r="Q50" s="86"/>
    </row>
    <row r="51" spans="2:17" ht="13.5">
      <c r="B51" s="86">
        <v>7</v>
      </c>
      <c r="C51" s="86" t="str">
        <f>_xlfn.IFERROR(VLOOKUP(B51,データ!$D$3:$F$38,2,0),"")</f>
        <v>岐阜</v>
      </c>
      <c r="D51" s="88" t="str">
        <f>_xlfn.IFERROR(VLOOKUP(B51,データ!$D$3:$F$38,3,0),"      ")</f>
        <v>岐阜</v>
      </c>
      <c r="E51" s="2"/>
      <c r="F51" s="5"/>
      <c r="G51" s="10"/>
      <c r="H51" s="29"/>
      <c r="K51" s="29"/>
      <c r="L51" s="4"/>
      <c r="M51" s="7"/>
      <c r="N51" s="2"/>
      <c r="O51" s="86" t="str">
        <f>_xlfn.IFERROR(VLOOKUP(Q51,データ!$D$3:$F$38,2,0),"")</f>
        <v>大垣西</v>
      </c>
      <c r="P51" s="88" t="str">
        <f>_xlfn.IFERROR(VLOOKUP(Q51,データ!$D$3:$F$38,3,0),"      ")</f>
        <v>西濃</v>
      </c>
      <c r="Q51" s="86">
        <v>17</v>
      </c>
    </row>
    <row r="52" spans="2:17" ht="13.5">
      <c r="B52" s="86"/>
      <c r="C52" s="86"/>
      <c r="D52" s="88"/>
      <c r="E52" s="3"/>
      <c r="F52" s="3"/>
      <c r="G52" s="6"/>
      <c r="H52" s="6"/>
      <c r="K52" s="9"/>
      <c r="L52" s="9"/>
      <c r="M52" s="3"/>
      <c r="N52" s="3"/>
      <c r="O52" s="86"/>
      <c r="P52" s="88"/>
      <c r="Q52" s="86"/>
    </row>
    <row r="53" spans="2:17" ht="13.5">
      <c r="B53" s="86">
        <v>8</v>
      </c>
      <c r="C53" s="86" t="str">
        <f>_xlfn.IFERROR(VLOOKUP(B53,データ!$D$3:$F$38,2,0),"")</f>
        <v>恵那農</v>
      </c>
      <c r="D53" s="88" t="str">
        <f>_xlfn.IFERROR(VLOOKUP(B53,データ!$D$3:$F$38,3,0),"      ")</f>
        <v>東濃</v>
      </c>
      <c r="E53" s="2"/>
      <c r="F53" s="3"/>
      <c r="G53" s="6"/>
      <c r="H53" s="6"/>
      <c r="K53" s="8"/>
      <c r="L53" s="9"/>
      <c r="M53" s="3"/>
      <c r="N53" s="3"/>
      <c r="O53" s="86" t="str">
        <f>_xlfn.IFERROR(VLOOKUP(Q53,データ!$D$3:$F$38,2,0),"")</f>
        <v>各務原</v>
      </c>
      <c r="P53" s="88" t="str">
        <f>_xlfn.IFERROR(VLOOKUP(Q53,データ!$D$3:$F$38,3,0),"      ")</f>
        <v>岐阜</v>
      </c>
      <c r="Q53" s="86">
        <v>18</v>
      </c>
    </row>
    <row r="54" spans="2:17" ht="13.5">
      <c r="B54" s="86"/>
      <c r="C54" s="86"/>
      <c r="D54" s="88"/>
      <c r="E54" s="4"/>
      <c r="F54" s="7"/>
      <c r="G54" s="6"/>
      <c r="H54" s="10"/>
      <c r="I54" s="3"/>
      <c r="K54" s="4"/>
      <c r="L54" s="9"/>
      <c r="M54" s="6"/>
      <c r="N54" s="1"/>
      <c r="O54" s="86"/>
      <c r="P54" s="88"/>
      <c r="Q54" s="86"/>
    </row>
    <row r="55" spans="2:17" ht="13.5">
      <c r="B55" s="86">
        <v>9</v>
      </c>
      <c r="C55" s="86" t="str">
        <f>_xlfn.IFERROR(VLOOKUP(B55,データ!$D$3:$F$38,2,0),"")</f>
        <v>岐阜北</v>
      </c>
      <c r="D55" s="88" t="str">
        <f>_xlfn.IFERROR(VLOOKUP(B55,データ!$D$3:$F$38,3,0),"      ")</f>
        <v>岐阜</v>
      </c>
      <c r="E55" s="5"/>
      <c r="G55" s="29"/>
      <c r="I55" s="3"/>
      <c r="L55" s="9"/>
      <c r="M55" s="28"/>
      <c r="O55" s="86" t="str">
        <f>_xlfn.IFERROR(VLOOKUP(Q55,データ!$D$3:$F$38,2,0),"")</f>
        <v>多治見北</v>
      </c>
      <c r="P55" s="88" t="str">
        <f>_xlfn.IFERROR(VLOOKUP(Q55,データ!$D$3:$F$38,3,0),"      ")</f>
        <v>東濃</v>
      </c>
      <c r="Q55" s="86">
        <v>19</v>
      </c>
    </row>
    <row r="56" spans="2:17" ht="13.5">
      <c r="B56" s="86"/>
      <c r="C56" s="86"/>
      <c r="D56" s="88"/>
      <c r="E56" s="3"/>
      <c r="F56" s="6"/>
      <c r="G56" s="5"/>
      <c r="L56" s="7"/>
      <c r="M56" s="9"/>
      <c r="N56" s="1"/>
      <c r="O56" s="86"/>
      <c r="P56" s="88"/>
      <c r="Q56" s="86"/>
    </row>
    <row r="57" spans="2:17" ht="13.5">
      <c r="B57" s="86">
        <v>10</v>
      </c>
      <c r="C57" s="86" t="str">
        <f>_xlfn.IFERROR(VLOOKUP(B57,データ!$D$3:$F$38,2,0),"")</f>
        <v>関</v>
      </c>
      <c r="D57" s="88" t="str">
        <f>_xlfn.IFERROR(VLOOKUP(B57,データ!$D$3:$F$38,3,0),"      ")</f>
        <v>中濃</v>
      </c>
      <c r="E57" s="2"/>
      <c r="F57" s="5"/>
      <c r="M57" s="7"/>
      <c r="N57" s="2"/>
      <c r="O57" s="86" t="str">
        <f>データ!Q88</f>
        <v>東濃実</v>
      </c>
      <c r="P57" s="88" t="str">
        <f>データ!R88</f>
        <v>中濃</v>
      </c>
      <c r="Q57" s="86">
        <v>20</v>
      </c>
    </row>
    <row r="58" spans="2:17" ht="13.5">
      <c r="B58" s="86"/>
      <c r="C58" s="86"/>
      <c r="D58" s="88"/>
      <c r="O58" s="86"/>
      <c r="P58" s="88"/>
      <c r="Q58" s="86"/>
    </row>
    <row r="60" spans="2:17" ht="13.5">
      <c r="B60" s="12"/>
      <c r="C60" s="13" t="s">
        <v>18</v>
      </c>
      <c r="D60" s="12"/>
      <c r="O60" s="12"/>
      <c r="P60" s="12"/>
      <c r="Q60" s="12"/>
    </row>
    <row r="61" spans="2:17" ht="9" customHeight="1">
      <c r="B61" s="12"/>
      <c r="C61" s="86"/>
      <c r="D61" s="86"/>
      <c r="O61" s="12"/>
      <c r="P61" s="12"/>
      <c r="Q61" s="12"/>
    </row>
    <row r="62" spans="2:17" ht="9" customHeight="1">
      <c r="B62" s="12"/>
      <c r="C62" s="86"/>
      <c r="D62" s="86"/>
      <c r="E62" s="1"/>
      <c r="F62" s="1"/>
      <c r="G62" s="1"/>
      <c r="H62" s="4"/>
      <c r="O62" s="12"/>
      <c r="P62" s="12"/>
      <c r="Q62" s="12"/>
    </row>
    <row r="63" spans="2:17" ht="9" customHeight="1">
      <c r="B63" s="12"/>
      <c r="C63" s="86"/>
      <c r="D63" s="86"/>
      <c r="E63" s="3"/>
      <c r="F63" s="3"/>
      <c r="G63" s="3"/>
      <c r="H63" s="6"/>
      <c r="I63" s="10"/>
      <c r="J63" s="1"/>
      <c r="O63" s="12"/>
      <c r="P63" s="12"/>
      <c r="Q63" s="12"/>
    </row>
    <row r="64" spans="2:17" ht="9" customHeight="1">
      <c r="B64" s="12"/>
      <c r="C64" s="86"/>
      <c r="D64" s="86"/>
      <c r="E64" s="1"/>
      <c r="F64" s="4"/>
      <c r="G64" s="7"/>
      <c r="H64" s="5"/>
      <c r="O64" s="12"/>
      <c r="P64" s="12"/>
      <c r="Q64" s="12"/>
    </row>
    <row r="65" spans="2:17" ht="9" customHeight="1">
      <c r="B65" s="12"/>
      <c r="C65" s="86"/>
      <c r="D65" s="86"/>
      <c r="E65" s="2"/>
      <c r="F65" s="5"/>
      <c r="O65" s="12"/>
      <c r="P65" s="12"/>
      <c r="Q65" s="12"/>
    </row>
    <row r="66" spans="2:17" ht="13.5">
      <c r="B66" s="12"/>
      <c r="C66" s="86"/>
      <c r="D66" s="86"/>
      <c r="O66" s="12"/>
      <c r="P66" s="12"/>
      <c r="Q66" s="12"/>
    </row>
  </sheetData>
  <sheetProtection/>
  <mergeCells count="138">
    <mergeCell ref="C39:C40"/>
    <mergeCell ref="D39:D40"/>
    <mergeCell ref="C57:C58"/>
    <mergeCell ref="D57:D58"/>
    <mergeCell ref="C49:C50"/>
    <mergeCell ref="D49:D50"/>
    <mergeCell ref="C51:C52"/>
    <mergeCell ref="D51:D52"/>
    <mergeCell ref="D43:D44"/>
    <mergeCell ref="C45:C46"/>
    <mergeCell ref="P39:P40"/>
    <mergeCell ref="O57:O58"/>
    <mergeCell ref="P57:P58"/>
    <mergeCell ref="O53:O54"/>
    <mergeCell ref="P53:P54"/>
    <mergeCell ref="O55:O56"/>
    <mergeCell ref="P55:P56"/>
    <mergeCell ref="O49:O50"/>
    <mergeCell ref="P49:P50"/>
    <mergeCell ref="C32:C33"/>
    <mergeCell ref="D32:D33"/>
    <mergeCell ref="D14:D15"/>
    <mergeCell ref="C16:C17"/>
    <mergeCell ref="D16:D17"/>
    <mergeCell ref="C18:C19"/>
    <mergeCell ref="D18:D19"/>
    <mergeCell ref="P16:P17"/>
    <mergeCell ref="O18:O19"/>
    <mergeCell ref="D45:D46"/>
    <mergeCell ref="O41:O42"/>
    <mergeCell ref="P41:P42"/>
    <mergeCell ref="O43:O44"/>
    <mergeCell ref="P43:P44"/>
    <mergeCell ref="O45:O46"/>
    <mergeCell ref="P45:P46"/>
    <mergeCell ref="O39:O40"/>
    <mergeCell ref="C12:C13"/>
    <mergeCell ref="D12:D13"/>
    <mergeCell ref="O12:O13"/>
    <mergeCell ref="P12:P13"/>
    <mergeCell ref="P10:P11"/>
    <mergeCell ref="O24:O25"/>
    <mergeCell ref="P24:P25"/>
    <mergeCell ref="O20:O21"/>
    <mergeCell ref="P20:P21"/>
    <mergeCell ref="O22:O23"/>
    <mergeCell ref="C6:C7"/>
    <mergeCell ref="D6:D7"/>
    <mergeCell ref="C8:C9"/>
    <mergeCell ref="D8:D9"/>
    <mergeCell ref="O14:O15"/>
    <mergeCell ref="P6:P7"/>
    <mergeCell ref="O6:O7"/>
    <mergeCell ref="O8:O9"/>
    <mergeCell ref="P8:P9"/>
    <mergeCell ref="O10:O11"/>
    <mergeCell ref="C65:C66"/>
    <mergeCell ref="D65:D66"/>
    <mergeCell ref="C10:C11"/>
    <mergeCell ref="D10:D11"/>
    <mergeCell ref="O47:O48"/>
    <mergeCell ref="P47:P48"/>
    <mergeCell ref="C20:C21"/>
    <mergeCell ref="D20:D21"/>
    <mergeCell ref="C22:C23"/>
    <mergeCell ref="D22:D23"/>
    <mergeCell ref="C53:C54"/>
    <mergeCell ref="D53:D54"/>
    <mergeCell ref="C55:C56"/>
    <mergeCell ref="D55:D56"/>
    <mergeCell ref="C63:C64"/>
    <mergeCell ref="D63:D64"/>
    <mergeCell ref="B6:B7"/>
    <mergeCell ref="B8:B9"/>
    <mergeCell ref="B10:B11"/>
    <mergeCell ref="B12:B13"/>
    <mergeCell ref="C61:C62"/>
    <mergeCell ref="D61:D62"/>
    <mergeCell ref="C34:P34"/>
    <mergeCell ref="C35:P35"/>
    <mergeCell ref="C47:C48"/>
    <mergeCell ref="D47:D48"/>
    <mergeCell ref="P14:P15"/>
    <mergeCell ref="P18:P19"/>
    <mergeCell ref="B22:B23"/>
    <mergeCell ref="B20:B21"/>
    <mergeCell ref="B14:B15"/>
    <mergeCell ref="B16:B17"/>
    <mergeCell ref="B18:B19"/>
    <mergeCell ref="C14:C15"/>
    <mergeCell ref="P22:P23"/>
    <mergeCell ref="O16:O17"/>
    <mergeCell ref="Q20:Q21"/>
    <mergeCell ref="Q22:Q23"/>
    <mergeCell ref="Q24:Q25"/>
    <mergeCell ref="Q6:Q7"/>
    <mergeCell ref="Q8:Q9"/>
    <mergeCell ref="Q10:Q11"/>
    <mergeCell ref="Q12:Q13"/>
    <mergeCell ref="Q14:Q15"/>
    <mergeCell ref="Q16:Q17"/>
    <mergeCell ref="Q18:Q19"/>
    <mergeCell ref="Q39:Q40"/>
    <mergeCell ref="B24:B25"/>
    <mergeCell ref="B41:B42"/>
    <mergeCell ref="B39:B40"/>
    <mergeCell ref="C28:C29"/>
    <mergeCell ref="D28:D29"/>
    <mergeCell ref="C30:C31"/>
    <mergeCell ref="D30:D31"/>
    <mergeCell ref="C24:C25"/>
    <mergeCell ref="D24:D25"/>
    <mergeCell ref="B43:B44"/>
    <mergeCell ref="Q41:Q42"/>
    <mergeCell ref="Q43:Q44"/>
    <mergeCell ref="Q45:Q46"/>
    <mergeCell ref="C41:C42"/>
    <mergeCell ref="D41:D42"/>
    <mergeCell ref="C43:C44"/>
    <mergeCell ref="Q47:Q48"/>
    <mergeCell ref="B45:B46"/>
    <mergeCell ref="B47:B48"/>
    <mergeCell ref="B51:B52"/>
    <mergeCell ref="B49:B50"/>
    <mergeCell ref="Q49:Q50"/>
    <mergeCell ref="Q51:Q52"/>
    <mergeCell ref="O51:O52"/>
    <mergeCell ref="P51:P52"/>
    <mergeCell ref="Q57:Q58"/>
    <mergeCell ref="Q55:Q56"/>
    <mergeCell ref="B57:B58"/>
    <mergeCell ref="C1:P1"/>
    <mergeCell ref="C2:P2"/>
    <mergeCell ref="E4:N4"/>
    <mergeCell ref="E37:N37"/>
    <mergeCell ref="Q53:Q54"/>
    <mergeCell ref="B53:B54"/>
    <mergeCell ref="B55:B56"/>
  </mergeCells>
  <conditionalFormatting sqref="B6:N7 B8:B25 E24:Q25 Q6:Q23">
    <cfRule type="containsErrors" priority="2" dxfId="4" stopIfTrue="1">
      <formula>ISERROR(B6)</formula>
    </cfRule>
  </conditionalFormatting>
  <conditionalFormatting sqref="C39:N40 E57:P58">
    <cfRule type="containsErrors" priority="1" dxfId="4" stopIfTrue="1">
      <formula>ISERROR(C39)</formula>
    </cfRule>
  </conditionalFormatting>
  <printOptions horizontalCentered="1"/>
  <pageMargins left="0.5905511811023623" right="0.7874015748031497" top="0.4724409448818898" bottom="0.5905511811023623" header="0.4724409448818898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zoomScalePageLayoutView="0" workbookViewId="0" topLeftCell="A1">
      <selection activeCell="D8" sqref="D8:D9"/>
    </sheetView>
  </sheetViews>
  <sheetFormatPr defaultColWidth="9.00390625" defaultRowHeight="13.5"/>
  <cols>
    <col min="1" max="1" width="3.625" style="0" customWidth="1"/>
    <col min="2" max="2" width="12.625" style="0" customWidth="1"/>
    <col min="3" max="3" width="2.50390625" style="0" customWidth="1"/>
    <col min="4" max="4" width="12.625" style="30" customWidth="1"/>
    <col min="5" max="14" width="2.125" style="0" customWidth="1"/>
    <col min="15" max="15" width="12.625" style="0" customWidth="1"/>
    <col min="16" max="16" width="2.375" style="0" customWidth="1"/>
    <col min="17" max="17" width="12.625" style="30" customWidth="1"/>
    <col min="18" max="18" width="3.625" style="0" customWidth="1"/>
  </cols>
  <sheetData>
    <row r="1" spans="2:17" ht="13.5">
      <c r="B1" s="87" t="s">
        <v>487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ht="13.5">
      <c r="B2" s="87" t="s">
        <v>16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4" spans="4:16" ht="13.5">
      <c r="D4" s="87" t="s">
        <v>2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11"/>
    </row>
    <row r="6" spans="1:18" ht="13.5">
      <c r="A6" s="86">
        <v>1</v>
      </c>
      <c r="B6" s="90" t="str">
        <f>VLOOKUP(A6,データ!$P$46:$S$53,2,0)</f>
        <v>間宮　浩輝</v>
      </c>
      <c r="C6" s="90" t="str">
        <f>VLOOKUP(A6,データ!$P$46:$S$53,3,0)</f>
        <v>②</v>
      </c>
      <c r="D6" s="91" t="str">
        <f>VLOOKUP(A6,データ!$P$46:$S$53,4,0)</f>
        <v>麗澤瑞浪</v>
      </c>
      <c r="O6" s="90" t="str">
        <f>VLOOKUP(R6,データ!$P$46:$S$53,2,0)</f>
        <v>座馬　　大</v>
      </c>
      <c r="P6" s="90" t="str">
        <f>VLOOKUP(R6,データ!$P$46:$S$53,3,0)</f>
        <v>②</v>
      </c>
      <c r="Q6" s="91" t="str">
        <f>VLOOKUP(R6,データ!$P$46:$S$53,4,0)</f>
        <v>県岐阜商</v>
      </c>
      <c r="R6" s="86">
        <v>17</v>
      </c>
    </row>
    <row r="7" spans="1:18" ht="13.5">
      <c r="A7" s="86"/>
      <c r="B7" s="90"/>
      <c r="C7" s="90"/>
      <c r="D7" s="91"/>
      <c r="E7" s="4"/>
      <c r="N7" s="10"/>
      <c r="O7" s="90"/>
      <c r="P7" s="90"/>
      <c r="Q7" s="91"/>
      <c r="R7" s="86"/>
    </row>
    <row r="8" spans="1:18" ht="13.5">
      <c r="A8" s="86">
        <v>2</v>
      </c>
      <c r="B8" s="90" t="str">
        <f>_xlfn.IFERROR(VLOOKUP(A8,データ!$G$3:$J$50,2,0),"")</f>
        <v>上杉　亮介</v>
      </c>
      <c r="C8" s="90" t="str">
        <f>_xlfn.IFERROR(VLOOKUP(A8,データ!$G$3:$J$50,3,0),"")</f>
        <v>③</v>
      </c>
      <c r="D8" s="91" t="str">
        <f>_xlfn.IFERROR(VLOOKUP(A8,データ!$G$3:$J$50,4,0),"              ")</f>
        <v>大垣北</v>
      </c>
      <c r="E8" s="5"/>
      <c r="F8" s="4"/>
      <c r="M8" s="10"/>
      <c r="N8" s="7"/>
      <c r="O8" s="90" t="str">
        <f>_xlfn.IFERROR(VLOOKUP(R8,データ!$G$3:$J$50,2,0),"")</f>
        <v>岡野　佑紀</v>
      </c>
      <c r="P8" s="90" t="str">
        <f>_xlfn.IFERROR(VLOOKUP(R8,データ!$G$3:$J$50,3,0),"")</f>
        <v>③</v>
      </c>
      <c r="Q8" s="91" t="str">
        <f>_xlfn.IFERROR(VLOOKUP(R8,データ!$G$3:$J$50,4,0),"              ")</f>
        <v>東濃実</v>
      </c>
      <c r="R8" s="86">
        <v>18</v>
      </c>
    </row>
    <row r="9" spans="1:18" ht="13.5">
      <c r="A9" s="86"/>
      <c r="B9" s="90"/>
      <c r="C9" s="90"/>
      <c r="D9" s="91"/>
      <c r="F9" s="6"/>
      <c r="M9" s="9"/>
      <c r="O9" s="90"/>
      <c r="P9" s="90"/>
      <c r="Q9" s="91"/>
      <c r="R9" s="86"/>
    </row>
    <row r="10" spans="1:18" ht="13.5">
      <c r="A10" s="86">
        <v>3</v>
      </c>
      <c r="B10" s="90" t="str">
        <f>_xlfn.IFERROR(VLOOKUP(A10,データ!$G$3:$J$50,2,0),"")</f>
        <v>林　　亮佑</v>
      </c>
      <c r="C10" s="90" t="str">
        <f>_xlfn.IFERROR(VLOOKUP(A10,データ!$G$3:$J$50,3,0),"")</f>
        <v>②</v>
      </c>
      <c r="D10" s="91" t="str">
        <f>_xlfn.IFERROR(VLOOKUP(A10,データ!$G$3:$J$50,4,0),"              ")</f>
        <v>可児</v>
      </c>
      <c r="F10" s="6"/>
      <c r="G10" s="4"/>
      <c r="L10" s="10"/>
      <c r="M10" s="9"/>
      <c r="O10" s="90" t="str">
        <f>_xlfn.IFERROR(VLOOKUP(R10,データ!$G$3:$J$50,2,0),"")</f>
        <v>淺野　洸司</v>
      </c>
      <c r="P10" s="90" t="str">
        <f>_xlfn.IFERROR(VLOOKUP(R10,データ!$G$3:$J$50,3,0),"")</f>
        <v>①</v>
      </c>
      <c r="Q10" s="91" t="str">
        <f>_xlfn.IFERROR(VLOOKUP(R10,データ!$G$3:$J$50,4,0),"              ")</f>
        <v>麗澤瑞浪</v>
      </c>
      <c r="R10" s="86">
        <v>19</v>
      </c>
    </row>
    <row r="11" spans="1:18" ht="13.5">
      <c r="A11" s="86"/>
      <c r="B11" s="90"/>
      <c r="C11" s="90"/>
      <c r="D11" s="91"/>
      <c r="E11" s="4"/>
      <c r="F11" s="5"/>
      <c r="G11" s="6"/>
      <c r="L11" s="9"/>
      <c r="M11" s="7"/>
      <c r="N11" s="10"/>
      <c r="O11" s="90"/>
      <c r="P11" s="90"/>
      <c r="Q11" s="91"/>
      <c r="R11" s="86"/>
    </row>
    <row r="12" spans="1:18" ht="13.5">
      <c r="A12" s="86">
        <v>4</v>
      </c>
      <c r="B12" s="90" t="str">
        <f>_xlfn.IFERROR(VLOOKUP(A12,データ!$G$3:$J$50,2,0),"")</f>
        <v>三本　悠太</v>
      </c>
      <c r="C12" s="90" t="str">
        <f>_xlfn.IFERROR(VLOOKUP(A12,データ!$G$3:$J$50,3,0),"")</f>
        <v>③</v>
      </c>
      <c r="D12" s="91" t="str">
        <f>_xlfn.IFERROR(VLOOKUP(A12,データ!$G$3:$J$50,4,0),"              ")</f>
        <v>県岐阜商</v>
      </c>
      <c r="E12" s="5"/>
      <c r="G12" s="6"/>
      <c r="L12" s="9"/>
      <c r="N12" s="7"/>
      <c r="O12" s="90" t="str">
        <f>_xlfn.IFERROR(VLOOKUP(R12,データ!$G$3:$J$50,2,0),"")</f>
        <v>前刀　奏斗</v>
      </c>
      <c r="P12" s="90" t="str">
        <f>_xlfn.IFERROR(VLOOKUP(R12,データ!$G$3:$J$50,3,0),"")</f>
        <v>②</v>
      </c>
      <c r="Q12" s="91" t="str">
        <f>_xlfn.IFERROR(VLOOKUP(R12,データ!$G$3:$J$50,4,0),"              ")</f>
        <v>大垣南</v>
      </c>
      <c r="R12" s="86">
        <v>20</v>
      </c>
    </row>
    <row r="13" spans="1:18" ht="13.5">
      <c r="A13" s="86"/>
      <c r="B13" s="90"/>
      <c r="C13" s="90"/>
      <c r="D13" s="91"/>
      <c r="G13" s="6"/>
      <c r="L13" s="9"/>
      <c r="O13" s="90"/>
      <c r="P13" s="90"/>
      <c r="Q13" s="91"/>
      <c r="R13" s="86"/>
    </row>
    <row r="14" spans="1:18" ht="13.5">
      <c r="A14" s="86">
        <v>5</v>
      </c>
      <c r="B14" s="90" t="str">
        <f>_xlfn.IFERROR(VLOOKUP(A14,データ!$G$3:$J$50,2,0),"")</f>
        <v>林　　明利</v>
      </c>
      <c r="C14" s="90" t="str">
        <f>_xlfn.IFERROR(VLOOKUP(A14,データ!$G$3:$J$50,3,0),"")</f>
        <v>②</v>
      </c>
      <c r="D14" s="91" t="str">
        <f>_xlfn.IFERROR(VLOOKUP(A14,データ!$G$3:$J$50,4,0),"              ")</f>
        <v>県岐阜商</v>
      </c>
      <c r="G14" s="6"/>
      <c r="H14" s="4"/>
      <c r="K14" s="10"/>
      <c r="L14" s="9"/>
      <c r="O14" s="90" t="str">
        <f>_xlfn.IFERROR(VLOOKUP(R14,データ!$G$3:$J$50,2,0),"")</f>
        <v>野﨑　陸斗</v>
      </c>
      <c r="P14" s="90" t="str">
        <f>_xlfn.IFERROR(VLOOKUP(R14,データ!$G$3:$J$50,3,0),"")</f>
        <v>②</v>
      </c>
      <c r="Q14" s="91" t="str">
        <f>_xlfn.IFERROR(VLOOKUP(R14,データ!$G$3:$J$50,4,0),"              ")</f>
        <v>郡上</v>
      </c>
      <c r="R14" s="86">
        <v>21</v>
      </c>
    </row>
    <row r="15" spans="1:18" ht="13.5">
      <c r="A15" s="86"/>
      <c r="B15" s="90"/>
      <c r="C15" s="90"/>
      <c r="D15" s="91"/>
      <c r="E15" s="4"/>
      <c r="G15" s="6"/>
      <c r="H15" s="6"/>
      <c r="K15" s="9"/>
      <c r="L15" s="9"/>
      <c r="N15" s="10"/>
      <c r="O15" s="90"/>
      <c r="P15" s="90"/>
      <c r="Q15" s="91"/>
      <c r="R15" s="86"/>
    </row>
    <row r="16" spans="1:18" ht="13.5">
      <c r="A16" s="86">
        <v>6</v>
      </c>
      <c r="B16" s="90" t="str">
        <f>_xlfn.IFERROR(VLOOKUP(A16,データ!$G$3:$J$50,2,0),"")</f>
        <v>長尾　俊希</v>
      </c>
      <c r="C16" s="90" t="str">
        <f>_xlfn.IFERROR(VLOOKUP(A16,データ!$G$3:$J$50,3,0),"")</f>
        <v>②</v>
      </c>
      <c r="D16" s="91" t="str">
        <f>_xlfn.IFERROR(VLOOKUP(A16,データ!$G$3:$J$50,4,0),"              ")</f>
        <v>関</v>
      </c>
      <c r="E16" s="5"/>
      <c r="F16" s="4"/>
      <c r="G16" s="6"/>
      <c r="H16" s="6"/>
      <c r="K16" s="9"/>
      <c r="L16" s="9"/>
      <c r="M16" s="10"/>
      <c r="N16" s="7"/>
      <c r="O16" s="90" t="str">
        <f>_xlfn.IFERROR(VLOOKUP(R16,データ!$G$3:$J$50,2,0),"")</f>
        <v>藤本　博文</v>
      </c>
      <c r="P16" s="90" t="str">
        <f>_xlfn.IFERROR(VLOOKUP(R16,データ!$G$3:$J$50,3,0),"")</f>
        <v>①</v>
      </c>
      <c r="Q16" s="91" t="str">
        <f>_xlfn.IFERROR(VLOOKUP(R16,データ!$G$3:$J$50,4,0),"              ")</f>
        <v>県岐阜商</v>
      </c>
      <c r="R16" s="86">
        <v>22</v>
      </c>
    </row>
    <row r="17" spans="1:18" ht="13.5">
      <c r="A17" s="86"/>
      <c r="B17" s="90"/>
      <c r="C17" s="90"/>
      <c r="D17" s="91"/>
      <c r="F17" s="6"/>
      <c r="G17" s="5"/>
      <c r="H17" s="6"/>
      <c r="K17" s="9"/>
      <c r="L17" s="7"/>
      <c r="M17" s="9"/>
      <c r="O17" s="90"/>
      <c r="P17" s="90"/>
      <c r="Q17" s="91"/>
      <c r="R17" s="86"/>
    </row>
    <row r="18" spans="1:18" ht="13.5">
      <c r="A18" s="86">
        <v>7</v>
      </c>
      <c r="B18" s="90" t="str">
        <f>_xlfn.IFERROR(VLOOKUP(A18,データ!$G$3:$J$50,2,0),"")</f>
        <v>細川　祐希</v>
      </c>
      <c r="C18" s="90" t="str">
        <f>_xlfn.IFERROR(VLOOKUP(A18,データ!$G$3:$J$50,3,0),"")</f>
        <v>③</v>
      </c>
      <c r="D18" s="91" t="str">
        <f>_xlfn.IFERROR(VLOOKUP(A18,データ!$G$3:$J$50,4,0),"              ")</f>
        <v>麗澤瑞浪</v>
      </c>
      <c r="F18" s="6"/>
      <c r="H18" s="6"/>
      <c r="K18" s="9"/>
      <c r="M18" s="9"/>
      <c r="O18" s="90" t="str">
        <f>_xlfn.IFERROR(VLOOKUP(R18,データ!$G$3:$J$50,2,0),"")</f>
        <v>林　　佳生</v>
      </c>
      <c r="P18" s="90" t="str">
        <f>_xlfn.IFERROR(VLOOKUP(R18,データ!$G$3:$J$50,3,0),"")</f>
        <v>③</v>
      </c>
      <c r="Q18" s="91" t="str">
        <f>_xlfn.IFERROR(VLOOKUP(R18,データ!$G$3:$J$50,4,0),"              ")</f>
        <v>可児</v>
      </c>
      <c r="R18" s="86">
        <v>23</v>
      </c>
    </row>
    <row r="19" spans="1:18" ht="13.5">
      <c r="A19" s="86"/>
      <c r="B19" s="90"/>
      <c r="C19" s="90"/>
      <c r="D19" s="91"/>
      <c r="E19" s="4"/>
      <c r="F19" s="5"/>
      <c r="H19" s="6"/>
      <c r="K19" s="9"/>
      <c r="M19" s="7"/>
      <c r="N19" s="10"/>
      <c r="O19" s="90"/>
      <c r="P19" s="90"/>
      <c r="Q19" s="91"/>
      <c r="R19" s="86"/>
    </row>
    <row r="20" spans="1:18" ht="13.5">
      <c r="A20" s="86">
        <v>8</v>
      </c>
      <c r="B20" s="90" t="str">
        <f>VLOOKUP(A20,データ!$P$46:$S$53,2,0)</f>
        <v>浅井　暢斗</v>
      </c>
      <c r="C20" s="90" t="str">
        <f>VLOOKUP(A20,データ!$P$46:$S$53,3,0)</f>
        <v>②</v>
      </c>
      <c r="D20" s="91" t="str">
        <f>VLOOKUP(A20,データ!$P$46:$S$53,4,0)</f>
        <v>県岐阜商</v>
      </c>
      <c r="E20" s="5"/>
      <c r="H20" s="6"/>
      <c r="K20" s="9"/>
      <c r="N20" s="7"/>
      <c r="O20" s="90" t="str">
        <f>VLOOKUP(R20,データ!$P$46:$S$53,2,0)</f>
        <v>林　幸多郎</v>
      </c>
      <c r="P20" s="90" t="str">
        <f>VLOOKUP(R20,データ!$P$46:$S$53,3,0)</f>
        <v>③</v>
      </c>
      <c r="Q20" s="91" t="str">
        <f>VLOOKUP(R20,データ!$P$46:$S$53,4,0)</f>
        <v>麗澤瑞浪</v>
      </c>
      <c r="R20" s="86">
        <v>24</v>
      </c>
    </row>
    <row r="21" spans="1:18" ht="13.5">
      <c r="A21" s="86"/>
      <c r="B21" s="90"/>
      <c r="C21" s="90"/>
      <c r="D21" s="91"/>
      <c r="H21" s="6"/>
      <c r="I21" s="8"/>
      <c r="J21" s="2"/>
      <c r="K21" s="9"/>
      <c r="O21" s="90"/>
      <c r="P21" s="90"/>
      <c r="Q21" s="91"/>
      <c r="R21" s="86"/>
    </row>
    <row r="22" spans="1:18" ht="13.5">
      <c r="A22" s="86">
        <v>9</v>
      </c>
      <c r="B22" s="90" t="str">
        <f>VLOOKUP(A22,データ!$P$46:$S$53,2,0)</f>
        <v>樋口　貴大</v>
      </c>
      <c r="C22" s="90" t="str">
        <f>VLOOKUP(A22,データ!$P$46:$S$53,3,0)</f>
        <v>③</v>
      </c>
      <c r="D22" s="91" t="str">
        <f>VLOOKUP(A22,データ!$P$46:$S$53,4,0)</f>
        <v>県岐阜商</v>
      </c>
      <c r="H22" s="6"/>
      <c r="K22" s="9"/>
      <c r="O22" s="90" t="str">
        <f>VLOOKUP(R22,データ!$P$46:$S$53,2,0)</f>
        <v>山口　智哉</v>
      </c>
      <c r="P22" s="90" t="str">
        <f>VLOOKUP(R22,データ!$P$46:$S$53,3,0)</f>
        <v>②</v>
      </c>
      <c r="Q22" s="91" t="str">
        <f>VLOOKUP(R22,データ!$P$46:$S$53,4,0)</f>
        <v>麗澤瑞浪</v>
      </c>
      <c r="R22" s="86">
        <v>25</v>
      </c>
    </row>
    <row r="23" spans="1:18" ht="13.5">
      <c r="A23" s="86"/>
      <c r="B23" s="90"/>
      <c r="C23" s="90"/>
      <c r="D23" s="91"/>
      <c r="E23" s="4"/>
      <c r="H23" s="6"/>
      <c r="K23" s="9"/>
      <c r="N23" s="10"/>
      <c r="O23" s="90"/>
      <c r="P23" s="90"/>
      <c r="Q23" s="91"/>
      <c r="R23" s="86"/>
    </row>
    <row r="24" spans="1:18" ht="13.5">
      <c r="A24" s="86">
        <v>10</v>
      </c>
      <c r="B24" s="90" t="str">
        <f>_xlfn.IFERROR(VLOOKUP(A24,データ!$G$3:$J$50,2,0),"")</f>
        <v>下村　　稜</v>
      </c>
      <c r="C24" s="90" t="str">
        <f>_xlfn.IFERROR(VLOOKUP(A24,データ!$G$3:$J$50,3,0),"")</f>
        <v>②</v>
      </c>
      <c r="D24" s="91" t="str">
        <f>_xlfn.IFERROR(VLOOKUP(A24,データ!$G$3:$J$50,4,0),"              ")</f>
        <v>関</v>
      </c>
      <c r="E24" s="5"/>
      <c r="F24" s="4"/>
      <c r="H24" s="6"/>
      <c r="K24" s="9"/>
      <c r="M24" s="10"/>
      <c r="N24" s="7"/>
      <c r="O24" s="90" t="str">
        <f>_xlfn.IFERROR(VLOOKUP(R24,データ!$G$3:$J$50,2,0),"")</f>
        <v>岩間　治樹</v>
      </c>
      <c r="P24" s="90" t="str">
        <f>_xlfn.IFERROR(VLOOKUP(R24,データ!$G$3:$J$50,3,0),"")</f>
        <v>③</v>
      </c>
      <c r="Q24" s="91" t="str">
        <f>_xlfn.IFERROR(VLOOKUP(R24,データ!$G$3:$J$50,4,0),"              ")</f>
        <v>県岐阜商</v>
      </c>
      <c r="R24" s="86">
        <v>26</v>
      </c>
    </row>
    <row r="25" spans="1:18" ht="13.5">
      <c r="A25" s="86"/>
      <c r="B25" s="90"/>
      <c r="C25" s="90"/>
      <c r="D25" s="91"/>
      <c r="F25" s="6"/>
      <c r="H25" s="6"/>
      <c r="K25" s="9"/>
      <c r="M25" s="9"/>
      <c r="O25" s="90"/>
      <c r="P25" s="90"/>
      <c r="Q25" s="91"/>
      <c r="R25" s="86"/>
    </row>
    <row r="26" spans="1:18" ht="13.5">
      <c r="A26" s="86">
        <v>11</v>
      </c>
      <c r="B26" s="90" t="str">
        <f>_xlfn.IFERROR(VLOOKUP(A26,データ!$G$3:$J$50,2,0),"")</f>
        <v>飯沼　優斗</v>
      </c>
      <c r="C26" s="90" t="str">
        <f>_xlfn.IFERROR(VLOOKUP(A26,データ!$G$3:$J$50,3,0),"")</f>
        <v>②</v>
      </c>
      <c r="D26" s="91" t="str">
        <f>_xlfn.IFERROR(VLOOKUP(A26,データ!$G$3:$J$50,4,0),"              ")</f>
        <v>各務原</v>
      </c>
      <c r="F26" s="6"/>
      <c r="G26" s="4"/>
      <c r="H26" s="6"/>
      <c r="K26" s="9"/>
      <c r="L26" s="10"/>
      <c r="M26" s="9"/>
      <c r="O26" s="90" t="str">
        <f>_xlfn.IFERROR(VLOOKUP(R26,データ!$G$3:$J$50,2,0),"")</f>
        <v>原　　颯希</v>
      </c>
      <c r="P26" s="90" t="str">
        <f>_xlfn.IFERROR(VLOOKUP(R26,データ!$G$3:$J$50,3,0),"")</f>
        <v>③</v>
      </c>
      <c r="Q26" s="91" t="str">
        <f>_xlfn.IFERROR(VLOOKUP(R26,データ!$G$3:$J$50,4,0),"              ")</f>
        <v>郡上</v>
      </c>
      <c r="R26" s="86">
        <v>27</v>
      </c>
    </row>
    <row r="27" spans="1:18" ht="13.5">
      <c r="A27" s="86"/>
      <c r="B27" s="90"/>
      <c r="C27" s="90"/>
      <c r="D27" s="91"/>
      <c r="E27" s="4"/>
      <c r="F27" s="5"/>
      <c r="G27" s="6"/>
      <c r="H27" s="6"/>
      <c r="K27" s="9"/>
      <c r="L27" s="9"/>
      <c r="M27" s="7"/>
      <c r="N27" s="10"/>
      <c r="O27" s="90"/>
      <c r="P27" s="90"/>
      <c r="Q27" s="91"/>
      <c r="R27" s="86"/>
    </row>
    <row r="28" spans="1:18" ht="13.5">
      <c r="A28" s="86">
        <v>12</v>
      </c>
      <c r="B28" s="90" t="str">
        <f>_xlfn.IFERROR(VLOOKUP(A28,データ!$G$3:$J$50,2,0),"")</f>
        <v>石埜　光輝</v>
      </c>
      <c r="C28" s="90" t="str">
        <f>_xlfn.IFERROR(VLOOKUP(A28,データ!$G$3:$J$50,3,0),"")</f>
        <v>①</v>
      </c>
      <c r="D28" s="91" t="str">
        <f>_xlfn.IFERROR(VLOOKUP(A28,データ!$G$3:$J$50,4,0),"              ")</f>
        <v>麗澤瑞浪</v>
      </c>
      <c r="E28" s="5"/>
      <c r="G28" s="6"/>
      <c r="H28" s="6"/>
      <c r="K28" s="9"/>
      <c r="L28" s="9"/>
      <c r="N28" s="7"/>
      <c r="O28" s="90" t="str">
        <f>_xlfn.IFERROR(VLOOKUP(R28,データ!$G$3:$J$50,2,0),"")</f>
        <v>豊吉　柊人</v>
      </c>
      <c r="P28" s="90" t="str">
        <f>_xlfn.IFERROR(VLOOKUP(R28,データ!$G$3:$J$50,3,0),"")</f>
        <v>①</v>
      </c>
      <c r="Q28" s="91" t="str">
        <f>_xlfn.IFERROR(VLOOKUP(R28,データ!$G$3:$J$50,4,0),"              ")</f>
        <v>県岐阜商</v>
      </c>
      <c r="R28" s="86">
        <v>28</v>
      </c>
    </row>
    <row r="29" spans="1:18" ht="13.5">
      <c r="A29" s="86"/>
      <c r="B29" s="90"/>
      <c r="C29" s="90"/>
      <c r="D29" s="91"/>
      <c r="G29" s="6"/>
      <c r="H29" s="5"/>
      <c r="K29" s="7"/>
      <c r="L29" s="9"/>
      <c r="O29" s="90"/>
      <c r="P29" s="90"/>
      <c r="Q29" s="91"/>
      <c r="R29" s="86"/>
    </row>
    <row r="30" spans="1:18" ht="13.5">
      <c r="A30" s="86">
        <v>13</v>
      </c>
      <c r="B30" s="90" t="str">
        <f>_xlfn.IFERROR(VLOOKUP(A30,データ!$G$3:$J$50,2,0),"")</f>
        <v>立石　真也</v>
      </c>
      <c r="C30" s="90" t="str">
        <f>_xlfn.IFERROR(VLOOKUP(A30,データ!$G$3:$J$50,3,0),"")</f>
        <v>①</v>
      </c>
      <c r="D30" s="91" t="str">
        <f>_xlfn.IFERROR(VLOOKUP(A30,データ!$G$3:$J$50,4,0),"              ")</f>
        <v>麗澤瑞浪</v>
      </c>
      <c r="G30" s="6"/>
      <c r="L30" s="9"/>
      <c r="O30" s="90" t="str">
        <f>_xlfn.IFERROR(VLOOKUP(R30,データ!$G$3:$J$50,2,0),"")</f>
        <v>村田　英夢</v>
      </c>
      <c r="P30" s="90" t="str">
        <f>_xlfn.IFERROR(VLOOKUP(R30,データ!$G$3:$J$50,3,0),"")</f>
        <v>①</v>
      </c>
      <c r="Q30" s="91" t="str">
        <f>_xlfn.IFERROR(VLOOKUP(R30,データ!$G$3:$J$50,4,0),"              ")</f>
        <v>麗澤瑞浪</v>
      </c>
      <c r="R30" s="86">
        <v>29</v>
      </c>
    </row>
    <row r="31" spans="1:18" ht="13.5">
      <c r="A31" s="86"/>
      <c r="B31" s="90"/>
      <c r="C31" s="90"/>
      <c r="D31" s="91"/>
      <c r="E31" s="4"/>
      <c r="G31" s="6"/>
      <c r="L31" s="9"/>
      <c r="N31" s="10"/>
      <c r="O31" s="90"/>
      <c r="P31" s="90"/>
      <c r="Q31" s="91"/>
      <c r="R31" s="86"/>
    </row>
    <row r="32" spans="1:18" ht="13.5">
      <c r="A32" s="86">
        <v>14</v>
      </c>
      <c r="B32" s="90" t="str">
        <f>_xlfn.IFERROR(VLOOKUP(A32,データ!$G$3:$J$50,2,0),"")</f>
        <v>服部　将大</v>
      </c>
      <c r="C32" s="90" t="str">
        <f>_xlfn.IFERROR(VLOOKUP(A32,データ!$G$3:$J$50,3,0),"")</f>
        <v>②</v>
      </c>
      <c r="D32" s="91" t="str">
        <f>_xlfn.IFERROR(VLOOKUP(A32,データ!$G$3:$J$50,4,0),"              ")</f>
        <v>加納</v>
      </c>
      <c r="E32" s="5"/>
      <c r="F32" s="4"/>
      <c r="G32" s="6"/>
      <c r="L32" s="9"/>
      <c r="M32" s="10"/>
      <c r="N32" s="7"/>
      <c r="O32" s="90" t="str">
        <f>_xlfn.IFERROR(VLOOKUP(R32,データ!$G$3:$J$50,2,0),"")</f>
        <v>菱田　航生</v>
      </c>
      <c r="P32" s="90" t="str">
        <f>_xlfn.IFERROR(VLOOKUP(R32,データ!$G$3:$J$50,3,0),"")</f>
        <v>②</v>
      </c>
      <c r="Q32" s="91" t="str">
        <f>_xlfn.IFERROR(VLOOKUP(R32,データ!$G$3:$J$50,4,0),"              ")</f>
        <v>大垣北</v>
      </c>
      <c r="R32" s="86">
        <v>30</v>
      </c>
    </row>
    <row r="33" spans="1:18" ht="13.5">
      <c r="A33" s="86"/>
      <c r="B33" s="90"/>
      <c r="C33" s="90"/>
      <c r="D33" s="91"/>
      <c r="F33" s="6"/>
      <c r="G33" s="5"/>
      <c r="L33" s="7"/>
      <c r="M33" s="9"/>
      <c r="O33" s="90"/>
      <c r="P33" s="90"/>
      <c r="Q33" s="91"/>
      <c r="R33" s="86"/>
    </row>
    <row r="34" spans="1:18" ht="13.5">
      <c r="A34" s="86">
        <v>15</v>
      </c>
      <c r="B34" s="90" t="str">
        <f>_xlfn.IFERROR(VLOOKUP(A34,データ!$G$3:$J$50,2,0),"")</f>
        <v>川田　駿実</v>
      </c>
      <c r="C34" s="90" t="str">
        <f>_xlfn.IFERROR(VLOOKUP(A34,データ!$G$3:$J$50,3,0),"")</f>
        <v>①</v>
      </c>
      <c r="D34" s="91" t="str">
        <f>_xlfn.IFERROR(VLOOKUP(A34,データ!$G$3:$J$50,4,0),"              ")</f>
        <v>麗澤瑞浪</v>
      </c>
      <c r="F34" s="6"/>
      <c r="M34" s="9"/>
      <c r="O34" s="90" t="str">
        <f>_xlfn.IFERROR(VLOOKUP(R34,データ!$G$3:$J$50,2,0),"")</f>
        <v>宮島　　陸</v>
      </c>
      <c r="P34" s="90" t="str">
        <f>_xlfn.IFERROR(VLOOKUP(R34,データ!$G$3:$J$50,3,0),"")</f>
        <v>③</v>
      </c>
      <c r="Q34" s="91" t="str">
        <f>_xlfn.IFERROR(VLOOKUP(R34,データ!$G$3:$J$50,4,0),"              ")</f>
        <v>県岐阜商</v>
      </c>
      <c r="R34" s="86">
        <v>31</v>
      </c>
    </row>
    <row r="35" spans="1:18" ht="13.5">
      <c r="A35" s="86"/>
      <c r="B35" s="90"/>
      <c r="C35" s="90"/>
      <c r="D35" s="91"/>
      <c r="E35" s="4"/>
      <c r="F35" s="5"/>
      <c r="M35" s="7"/>
      <c r="N35" s="10"/>
      <c r="O35" s="90"/>
      <c r="P35" s="90"/>
      <c r="Q35" s="91"/>
      <c r="R35" s="86"/>
    </row>
    <row r="36" spans="1:18" ht="13.5">
      <c r="A36" s="86">
        <v>16</v>
      </c>
      <c r="B36" s="90" t="str">
        <f>VLOOKUP(A36,データ!$P$46:$S$53,2,0)</f>
        <v>葛西　辰哉</v>
      </c>
      <c r="C36" s="90" t="str">
        <f>VLOOKUP(A36,データ!$P$46:$S$53,3,0)</f>
        <v>③</v>
      </c>
      <c r="D36" s="91" t="str">
        <f>VLOOKUP(A36,データ!$P$46:$S$53,4,0)</f>
        <v>県岐阜商</v>
      </c>
      <c r="E36" s="5"/>
      <c r="N36" s="7"/>
      <c r="O36" s="90" t="str">
        <f>VLOOKUP(R36,データ!$P$46:$S$53,2,0)</f>
        <v>岩田幸太郎</v>
      </c>
      <c r="P36" s="90" t="str">
        <f>VLOOKUP(R36,データ!$P$46:$S$53,3,0)</f>
        <v>②</v>
      </c>
      <c r="Q36" s="91" t="str">
        <f>VLOOKUP(R36,データ!$P$46:$S$53,4,0)</f>
        <v>麗澤瑞浪</v>
      </c>
      <c r="R36" s="86">
        <v>32</v>
      </c>
    </row>
    <row r="37" spans="1:18" ht="13.5">
      <c r="A37" s="86"/>
      <c r="B37" s="90"/>
      <c r="C37" s="90"/>
      <c r="D37" s="91"/>
      <c r="O37" s="90"/>
      <c r="P37" s="90"/>
      <c r="Q37" s="91"/>
      <c r="R37" s="86"/>
    </row>
    <row r="39" ht="13.5">
      <c r="C39" s="13" t="s">
        <v>45</v>
      </c>
    </row>
    <row r="40" ht="13.5">
      <c r="C40" s="13"/>
    </row>
    <row r="41" spans="3:10" ht="13.5">
      <c r="C41" s="13"/>
      <c r="E41" s="1"/>
      <c r="F41" s="1"/>
      <c r="G41" s="1"/>
      <c r="H41" s="1"/>
      <c r="I41" s="1"/>
      <c r="J41" s="4"/>
    </row>
    <row r="42" spans="2:12" ht="13.5">
      <c r="B42" s="86"/>
      <c r="C42" s="12"/>
      <c r="D42" s="91"/>
      <c r="E42" s="3"/>
      <c r="F42" s="3"/>
      <c r="G42" s="3"/>
      <c r="H42" s="3"/>
      <c r="I42" s="3"/>
      <c r="J42" s="6"/>
      <c r="K42" s="10"/>
      <c r="L42" s="1"/>
    </row>
    <row r="43" spans="2:10" ht="13.5">
      <c r="B43" s="86"/>
      <c r="C43" s="12"/>
      <c r="D43" s="91"/>
      <c r="E43" s="1"/>
      <c r="F43" s="1"/>
      <c r="G43" s="1"/>
      <c r="H43" s="4"/>
      <c r="I43" s="3"/>
      <c r="J43" s="6"/>
    </row>
    <row r="44" spans="2:10" ht="13.5">
      <c r="B44" s="86"/>
      <c r="C44" s="12"/>
      <c r="D44" s="91"/>
      <c r="E44" s="3"/>
      <c r="F44" s="3"/>
      <c r="G44" s="3"/>
      <c r="H44" s="6"/>
      <c r="I44" s="10"/>
      <c r="J44" s="1"/>
    </row>
    <row r="45" spans="2:8" ht="13.5">
      <c r="B45" s="86"/>
      <c r="C45" s="12"/>
      <c r="D45" s="91"/>
      <c r="E45" s="1"/>
      <c r="F45" s="1"/>
      <c r="G45" s="1"/>
      <c r="H45" s="1"/>
    </row>
    <row r="46" ht="13.5">
      <c r="C46" t="s">
        <v>38</v>
      </c>
    </row>
    <row r="47" spans="4:8" ht="13.5">
      <c r="D47" s="89"/>
      <c r="E47" s="3"/>
      <c r="F47" s="3"/>
      <c r="G47" s="3"/>
      <c r="H47" s="3"/>
    </row>
    <row r="48" spans="4:8" ht="13.5">
      <c r="D48" s="89"/>
      <c r="E48" s="1"/>
      <c r="F48" s="4"/>
      <c r="G48" s="3"/>
      <c r="H48" s="3"/>
    </row>
    <row r="49" spans="4:8" ht="13.5">
      <c r="D49" s="89"/>
      <c r="E49" s="2"/>
      <c r="F49" s="5"/>
      <c r="G49" s="10"/>
      <c r="H49" s="4"/>
    </row>
    <row r="50" spans="4:8" ht="13.5">
      <c r="D50" s="89"/>
      <c r="E50" s="3"/>
      <c r="F50" s="3"/>
      <c r="G50" s="3"/>
      <c r="H50" s="6"/>
    </row>
    <row r="51" spans="4:10" ht="13.5">
      <c r="D51" s="89"/>
      <c r="E51" s="3"/>
      <c r="F51" s="3"/>
      <c r="G51" s="3"/>
      <c r="H51" s="6"/>
      <c r="I51" s="10"/>
      <c r="J51" s="1"/>
    </row>
    <row r="52" spans="4:8" ht="13.5">
      <c r="D52" s="89"/>
      <c r="E52" s="1"/>
      <c r="F52" s="4"/>
      <c r="G52" s="3"/>
      <c r="H52" s="5"/>
    </row>
    <row r="53" spans="4:8" ht="13.5">
      <c r="D53" s="89"/>
      <c r="E53" s="2"/>
      <c r="F53" s="5"/>
      <c r="G53" s="10"/>
      <c r="H53" s="1"/>
    </row>
    <row r="54" spans="4:8" ht="13.5">
      <c r="D54" s="89"/>
      <c r="E54" s="3"/>
      <c r="F54" s="3"/>
      <c r="G54" s="3"/>
      <c r="H54" s="3"/>
    </row>
    <row r="55" ht="13.5">
      <c r="C55" t="s">
        <v>39</v>
      </c>
    </row>
    <row r="56" spans="4:8" ht="13.5">
      <c r="D56" s="89"/>
      <c r="E56" s="3"/>
      <c r="F56" s="3"/>
      <c r="G56" s="3"/>
      <c r="H56" s="3"/>
    </row>
    <row r="57" spans="4:8" ht="13.5">
      <c r="D57" s="89"/>
      <c r="E57" s="1"/>
      <c r="F57" s="4"/>
      <c r="G57" s="3"/>
      <c r="H57" s="3"/>
    </row>
    <row r="58" spans="4:8" ht="13.5">
      <c r="D58" s="89"/>
      <c r="E58" s="2"/>
      <c r="F58" s="5"/>
      <c r="G58" s="10"/>
      <c r="H58" s="1"/>
    </row>
    <row r="59" spans="4:8" ht="13.5">
      <c r="D59" s="89"/>
      <c r="E59" s="3"/>
      <c r="F59" s="3"/>
      <c r="G59" s="3"/>
      <c r="H59" s="3"/>
    </row>
  </sheetData>
  <sheetProtection/>
  <mergeCells count="141">
    <mergeCell ref="R10:R11"/>
    <mergeCell ref="B1:Q1"/>
    <mergeCell ref="B2:Q2"/>
    <mergeCell ref="D4:O4"/>
    <mergeCell ref="B6:B7"/>
    <mergeCell ref="D6:D7"/>
    <mergeCell ref="O6:O7"/>
    <mergeCell ref="Q6:Q7"/>
    <mergeCell ref="R6:R7"/>
    <mergeCell ref="P8:P9"/>
    <mergeCell ref="A8:A9"/>
    <mergeCell ref="R8:R9"/>
    <mergeCell ref="A6:A7"/>
    <mergeCell ref="B8:B9"/>
    <mergeCell ref="D8:D9"/>
    <mergeCell ref="O8:O9"/>
    <mergeCell ref="Q8:Q9"/>
    <mergeCell ref="C6:C7"/>
    <mergeCell ref="C8:C9"/>
    <mergeCell ref="P6:P7"/>
    <mergeCell ref="R12:R13"/>
    <mergeCell ref="A10:A11"/>
    <mergeCell ref="A12:A13"/>
    <mergeCell ref="B12:B13"/>
    <mergeCell ref="D12:D13"/>
    <mergeCell ref="B10:B11"/>
    <mergeCell ref="D10:D11"/>
    <mergeCell ref="C10:C11"/>
    <mergeCell ref="C12:C13"/>
    <mergeCell ref="O10:O11"/>
    <mergeCell ref="A14:A15"/>
    <mergeCell ref="R18:R19"/>
    <mergeCell ref="A16:A17"/>
    <mergeCell ref="R14:R15"/>
    <mergeCell ref="R16:R17"/>
    <mergeCell ref="B16:B17"/>
    <mergeCell ref="D16:D17"/>
    <mergeCell ref="Q16:Q17"/>
    <mergeCell ref="B14:B15"/>
    <mergeCell ref="D14:D15"/>
    <mergeCell ref="R20:R21"/>
    <mergeCell ref="A18:A19"/>
    <mergeCell ref="A20:A21"/>
    <mergeCell ref="B20:B21"/>
    <mergeCell ref="D20:D21"/>
    <mergeCell ref="O20:O21"/>
    <mergeCell ref="P20:P21"/>
    <mergeCell ref="P18:P19"/>
    <mergeCell ref="A24:A25"/>
    <mergeCell ref="Q22:Q23"/>
    <mergeCell ref="R22:R23"/>
    <mergeCell ref="R24:R25"/>
    <mergeCell ref="O24:O25"/>
    <mergeCell ref="Q24:Q25"/>
    <mergeCell ref="B24:B25"/>
    <mergeCell ref="D24:D25"/>
    <mergeCell ref="A22:A23"/>
    <mergeCell ref="B22:B23"/>
    <mergeCell ref="R28:R29"/>
    <mergeCell ref="A26:A27"/>
    <mergeCell ref="A28:A29"/>
    <mergeCell ref="A30:A31"/>
    <mergeCell ref="B28:B29"/>
    <mergeCell ref="D28:D29"/>
    <mergeCell ref="R26:R27"/>
    <mergeCell ref="O28:O29"/>
    <mergeCell ref="Q28:Q29"/>
    <mergeCell ref="C30:C31"/>
    <mergeCell ref="R34:R35"/>
    <mergeCell ref="A32:A33"/>
    <mergeCell ref="R30:R31"/>
    <mergeCell ref="R32:R33"/>
    <mergeCell ref="O30:O31"/>
    <mergeCell ref="Q30:Q31"/>
    <mergeCell ref="D34:D35"/>
    <mergeCell ref="B32:B33"/>
    <mergeCell ref="D32:D33"/>
    <mergeCell ref="O32:O33"/>
    <mergeCell ref="Q36:Q37"/>
    <mergeCell ref="R36:R37"/>
    <mergeCell ref="A34:A35"/>
    <mergeCell ref="A36:A37"/>
    <mergeCell ref="B36:B37"/>
    <mergeCell ref="D36:D37"/>
    <mergeCell ref="O36:O37"/>
    <mergeCell ref="O34:O35"/>
    <mergeCell ref="Q34:Q35"/>
    <mergeCell ref="B34:B35"/>
    <mergeCell ref="Q32:Q33"/>
    <mergeCell ref="B18:B19"/>
    <mergeCell ref="D18:D19"/>
    <mergeCell ref="O18:O19"/>
    <mergeCell ref="Q18:Q19"/>
    <mergeCell ref="D22:D23"/>
    <mergeCell ref="O22:O23"/>
    <mergeCell ref="Q20:Q21"/>
    <mergeCell ref="O26:O27"/>
    <mergeCell ref="Q26:Q27"/>
    <mergeCell ref="O16:O17"/>
    <mergeCell ref="Q10:Q11"/>
    <mergeCell ref="O14:O15"/>
    <mergeCell ref="Q14:Q15"/>
    <mergeCell ref="O12:O13"/>
    <mergeCell ref="Q12:Q13"/>
    <mergeCell ref="P10:P11"/>
    <mergeCell ref="P12:P13"/>
    <mergeCell ref="P14:P15"/>
    <mergeCell ref="P16:P17"/>
    <mergeCell ref="B44:B45"/>
    <mergeCell ref="D44:D45"/>
    <mergeCell ref="B30:B31"/>
    <mergeCell ref="D30:D31"/>
    <mergeCell ref="B42:B43"/>
    <mergeCell ref="D42:D43"/>
    <mergeCell ref="C32:C33"/>
    <mergeCell ref="B26:B27"/>
    <mergeCell ref="D26:D27"/>
    <mergeCell ref="C14:C15"/>
    <mergeCell ref="C16:C17"/>
    <mergeCell ref="C18:C19"/>
    <mergeCell ref="C20:C21"/>
    <mergeCell ref="D47:D48"/>
    <mergeCell ref="D49:D50"/>
    <mergeCell ref="P22:P23"/>
    <mergeCell ref="C24:C25"/>
    <mergeCell ref="C26:C27"/>
    <mergeCell ref="C28:C29"/>
    <mergeCell ref="C22:C23"/>
    <mergeCell ref="P24:P25"/>
    <mergeCell ref="P26:P27"/>
    <mergeCell ref="P28:P29"/>
    <mergeCell ref="D51:D52"/>
    <mergeCell ref="D53:D54"/>
    <mergeCell ref="P30:P31"/>
    <mergeCell ref="C34:C35"/>
    <mergeCell ref="C36:C37"/>
    <mergeCell ref="D58:D59"/>
    <mergeCell ref="P32:P33"/>
    <mergeCell ref="P34:P35"/>
    <mergeCell ref="P36:P37"/>
    <mergeCell ref="D56:D57"/>
  </mergeCells>
  <conditionalFormatting sqref="B38:Q38">
    <cfRule type="containsErrors" priority="1" dxfId="4" stopIfTrue="1">
      <formula>ISERROR(B38)</formula>
    </cfRule>
  </conditionalFormatting>
  <printOptions horizontalCentered="1"/>
  <pageMargins left="0.7874015748031497" right="0.68" top="0.81" bottom="0.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zoomScalePageLayoutView="0" workbookViewId="0" topLeftCell="A7">
      <selection activeCell="P18" sqref="P18:P19"/>
    </sheetView>
  </sheetViews>
  <sheetFormatPr defaultColWidth="9.00390625" defaultRowHeight="13.5"/>
  <cols>
    <col min="1" max="1" width="3.625" style="0" customWidth="1"/>
    <col min="2" max="2" width="12.625" style="0" customWidth="1"/>
    <col min="3" max="3" width="2.50390625" style="0" customWidth="1"/>
    <col min="4" max="4" width="12.625" style="30" customWidth="1"/>
    <col min="5" max="14" width="2.125" style="0" customWidth="1"/>
    <col min="15" max="15" width="12.625" style="0" customWidth="1"/>
    <col min="16" max="16" width="2.50390625" style="0" customWidth="1"/>
    <col min="17" max="17" width="12.625" style="30" customWidth="1"/>
    <col min="18" max="18" width="3.625" style="0" customWidth="1"/>
  </cols>
  <sheetData>
    <row r="1" spans="2:17" ht="13.5">
      <c r="B1" s="87" t="s">
        <v>488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ht="13.5">
      <c r="B2" s="87" t="s">
        <v>16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4" spans="4:16" ht="13.5">
      <c r="D4" s="87" t="s">
        <v>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11"/>
    </row>
    <row r="6" spans="1:18" ht="13.5">
      <c r="A6" s="86">
        <v>1</v>
      </c>
      <c r="B6" s="90" t="str">
        <f>VLOOKUP(A6,データ!$P$55:$S$62,2,0)</f>
        <v>豊吉　彩乃</v>
      </c>
      <c r="C6" s="90" t="str">
        <f>VLOOKUP(A6,データ!$P$55:$S$62,3,0)</f>
        <v>③</v>
      </c>
      <c r="D6" s="91" t="str">
        <f>VLOOKUP(A6,データ!$P$55:$S$62,4,0)</f>
        <v>岐阜</v>
      </c>
      <c r="O6" s="90" t="str">
        <f>VLOOKUP(R6,データ!$P$55:$S$62,2,0)</f>
        <v>兼山　栞凛</v>
      </c>
      <c r="P6" s="90" t="str">
        <f>VLOOKUP(R6,データ!$P$55:$S$62,3,0)</f>
        <v>③</v>
      </c>
      <c r="Q6" s="91" t="str">
        <f>VLOOKUP(R6,データ!$P$55:$S$62,4,0)</f>
        <v>県岐阜商</v>
      </c>
      <c r="R6" s="86">
        <v>17</v>
      </c>
    </row>
    <row r="7" spans="1:18" ht="13.5">
      <c r="A7" s="86"/>
      <c r="B7" s="90"/>
      <c r="C7" s="90"/>
      <c r="D7" s="91"/>
      <c r="E7" s="4"/>
      <c r="N7" s="10"/>
      <c r="O7" s="90"/>
      <c r="P7" s="90"/>
      <c r="Q7" s="91"/>
      <c r="R7" s="86"/>
    </row>
    <row r="8" spans="1:18" ht="13.5">
      <c r="A8" s="86">
        <v>2</v>
      </c>
      <c r="B8" s="90" t="str">
        <f>_xlfn.IFERROR(VLOOKUP(A8,データ!$K$3:$N$50,2,0),"")</f>
        <v>三本　紗衣</v>
      </c>
      <c r="C8" s="90" t="str">
        <f>_xlfn.IFERROR(VLOOKUP(A8,データ!$K$3:$N$50,3,0),"")</f>
        <v>①</v>
      </c>
      <c r="D8" s="91" t="str">
        <f>_xlfn.IFERROR(VLOOKUP(A8,データ!$K$3:$N$50,4,0),"              ")</f>
        <v>県岐阜商</v>
      </c>
      <c r="E8" s="5"/>
      <c r="F8" s="4"/>
      <c r="M8" s="10"/>
      <c r="N8" s="7"/>
      <c r="O8" s="90" t="str">
        <f>_xlfn.IFERROR(VLOOKUP(R8,データ!$K$3:$N$50,2,0),"")</f>
        <v>大宮　涼乃</v>
      </c>
      <c r="P8" s="90" t="str">
        <f>_xlfn.IFERROR(VLOOKUP(R8,データ!$K$3:$N$50,3,0),"")</f>
        <v>②</v>
      </c>
      <c r="Q8" s="91" t="str">
        <f>_xlfn.IFERROR(VLOOKUP(R8,データ!$K$3:$N$50,4,0),"              ")</f>
        <v>恵那</v>
      </c>
      <c r="R8" s="86">
        <v>18</v>
      </c>
    </row>
    <row r="9" spans="1:18" ht="13.5">
      <c r="A9" s="86"/>
      <c r="B9" s="90"/>
      <c r="C9" s="90"/>
      <c r="D9" s="91"/>
      <c r="F9" s="6"/>
      <c r="M9" s="9"/>
      <c r="O9" s="90"/>
      <c r="P9" s="90"/>
      <c r="Q9" s="91"/>
      <c r="R9" s="86"/>
    </row>
    <row r="10" spans="1:18" ht="13.5">
      <c r="A10" s="86">
        <v>3</v>
      </c>
      <c r="B10" s="90" t="str">
        <f>_xlfn.IFERROR(VLOOKUP(A10,データ!$K$3:$N$50,2,0),"")</f>
        <v>松島かなみ</v>
      </c>
      <c r="C10" s="90" t="str">
        <f>_xlfn.IFERROR(VLOOKUP(A10,データ!$K$3:$N$50,3,0),"")</f>
        <v>②</v>
      </c>
      <c r="D10" s="91" t="str">
        <f>_xlfn.IFERROR(VLOOKUP(A10,データ!$K$3:$N$50,4,0),"              ")</f>
        <v>県岐阜商</v>
      </c>
      <c r="F10" s="6"/>
      <c r="G10" s="4"/>
      <c r="L10" s="10"/>
      <c r="M10" s="9"/>
      <c r="O10" s="90" t="str">
        <f>_xlfn.IFERROR(VLOOKUP(R10,データ!$K$3:$N$50,2,0),"")</f>
        <v>渡邊明衣里</v>
      </c>
      <c r="P10" s="90" t="str">
        <f>_xlfn.IFERROR(VLOOKUP(R10,データ!$K$3:$N$50,3,0),"")</f>
        <v>②</v>
      </c>
      <c r="Q10" s="91" t="str">
        <f>_xlfn.IFERROR(VLOOKUP(R10,データ!$K$3:$N$50,4,0),"              ")</f>
        <v>東濃実</v>
      </c>
      <c r="R10" s="86">
        <v>19</v>
      </c>
    </row>
    <row r="11" spans="1:18" ht="13.5">
      <c r="A11" s="86"/>
      <c r="B11" s="90"/>
      <c r="C11" s="90"/>
      <c r="D11" s="91"/>
      <c r="E11" s="4"/>
      <c r="F11" s="5"/>
      <c r="G11" s="6"/>
      <c r="L11" s="9"/>
      <c r="M11" s="7"/>
      <c r="N11" s="10"/>
      <c r="O11" s="90"/>
      <c r="P11" s="90"/>
      <c r="Q11" s="91"/>
      <c r="R11" s="86"/>
    </row>
    <row r="12" spans="1:18" ht="13.5">
      <c r="A12" s="86">
        <v>4</v>
      </c>
      <c r="B12" s="90" t="str">
        <f>_xlfn.IFERROR(VLOOKUP(A12,データ!$K$3:$N$50,2,0),"")</f>
        <v>松本　祐菜</v>
      </c>
      <c r="C12" s="90" t="str">
        <f>_xlfn.IFERROR(VLOOKUP(A12,データ!$K$3:$N$50,3,0),"")</f>
        <v>③</v>
      </c>
      <c r="D12" s="91" t="str">
        <f>_xlfn.IFERROR(VLOOKUP(A12,データ!$K$3:$N$50,4,0),"              ")</f>
        <v>麗澤瑞浪</v>
      </c>
      <c r="E12" s="5"/>
      <c r="G12" s="6"/>
      <c r="L12" s="9"/>
      <c r="N12" s="7"/>
      <c r="O12" s="90" t="str">
        <f>_xlfn.IFERROR(VLOOKUP(R12,データ!$K$3:$N$50,2,0),"")</f>
        <v>松林　麻央</v>
      </c>
      <c r="P12" s="90" t="str">
        <f>_xlfn.IFERROR(VLOOKUP(R12,データ!$K$3:$N$50,3,0),"")</f>
        <v>①</v>
      </c>
      <c r="Q12" s="91" t="str">
        <f>_xlfn.IFERROR(VLOOKUP(R12,データ!$K$3:$N$50,4,0),"              ")</f>
        <v>県岐阜商</v>
      </c>
      <c r="R12" s="86">
        <v>20</v>
      </c>
    </row>
    <row r="13" spans="1:18" ht="13.5">
      <c r="A13" s="86"/>
      <c r="B13" s="90"/>
      <c r="C13" s="90"/>
      <c r="D13" s="91"/>
      <c r="G13" s="6"/>
      <c r="L13" s="9"/>
      <c r="O13" s="90"/>
      <c r="P13" s="90"/>
      <c r="Q13" s="91"/>
      <c r="R13" s="86"/>
    </row>
    <row r="14" spans="1:18" ht="13.5">
      <c r="A14" s="86">
        <v>5</v>
      </c>
      <c r="B14" s="90" t="str">
        <f>_xlfn.IFERROR(VLOOKUP(A14,データ!$K$3:$N$50,2,0),"")</f>
        <v>宮本　雪凪</v>
      </c>
      <c r="C14" s="90" t="str">
        <f>_xlfn.IFERROR(VLOOKUP(A14,データ!$K$3:$N$50,3,0),"")</f>
        <v>①</v>
      </c>
      <c r="D14" s="91" t="str">
        <f>_xlfn.IFERROR(VLOOKUP(A14,データ!$K$3:$N$50,4,0),"              ")</f>
        <v>県岐阜商</v>
      </c>
      <c r="G14" s="6"/>
      <c r="H14" s="4"/>
      <c r="K14" s="10"/>
      <c r="L14" s="9"/>
      <c r="O14" s="90" t="str">
        <f>_xlfn.IFERROR(VLOOKUP(R14,データ!$K$3:$N$50,2,0),"")</f>
        <v>関谷　　花</v>
      </c>
      <c r="P14" s="90" t="str">
        <f>_xlfn.IFERROR(VLOOKUP(R14,データ!$K$3:$N$50,3,0),"")</f>
        <v>②</v>
      </c>
      <c r="Q14" s="91" t="str">
        <f>_xlfn.IFERROR(VLOOKUP(R14,データ!$K$3:$N$50,4,0),"              ")</f>
        <v>県岐阜商</v>
      </c>
      <c r="R14" s="86">
        <v>21</v>
      </c>
    </row>
    <row r="15" spans="1:18" ht="13.5">
      <c r="A15" s="86"/>
      <c r="B15" s="90"/>
      <c r="C15" s="90"/>
      <c r="D15" s="91"/>
      <c r="E15" s="4"/>
      <c r="G15" s="6"/>
      <c r="H15" s="6"/>
      <c r="K15" s="9"/>
      <c r="L15" s="9"/>
      <c r="N15" s="10"/>
      <c r="O15" s="90"/>
      <c r="P15" s="90"/>
      <c r="Q15" s="91"/>
      <c r="R15" s="86"/>
    </row>
    <row r="16" spans="1:18" ht="13.5">
      <c r="A16" s="86">
        <v>6</v>
      </c>
      <c r="B16" s="90" t="str">
        <f>_xlfn.IFERROR(VLOOKUP(A16,データ!$K$3:$N$50,2,0),"")</f>
        <v>古田　唯夏</v>
      </c>
      <c r="C16" s="90" t="str">
        <f>_xlfn.IFERROR(VLOOKUP(A16,データ!$K$3:$N$50,3,0),"")</f>
        <v>①</v>
      </c>
      <c r="D16" s="91" t="str">
        <f>_xlfn.IFERROR(VLOOKUP(A16,データ!$K$3:$N$50,4,0),"              ")</f>
        <v>関</v>
      </c>
      <c r="E16" s="5"/>
      <c r="F16" s="4"/>
      <c r="G16" s="6"/>
      <c r="H16" s="6"/>
      <c r="K16" s="9"/>
      <c r="L16" s="9"/>
      <c r="M16" s="10"/>
      <c r="N16" s="7"/>
      <c r="O16" s="90" t="str">
        <f>_xlfn.IFERROR(VLOOKUP(R16,データ!$K$3:$N$50,2,0),"")</f>
        <v>和田　萌那</v>
      </c>
      <c r="P16" s="90" t="str">
        <f>_xlfn.IFERROR(VLOOKUP(R16,データ!$K$3:$N$50,3,0),"")</f>
        <v>②</v>
      </c>
      <c r="Q16" s="91" t="str">
        <f>_xlfn.IFERROR(VLOOKUP(R16,データ!$K$3:$N$50,4,0),"              ")</f>
        <v>関商工</v>
      </c>
      <c r="R16" s="86">
        <v>22</v>
      </c>
    </row>
    <row r="17" spans="1:18" ht="13.5">
      <c r="A17" s="86"/>
      <c r="B17" s="90"/>
      <c r="C17" s="90"/>
      <c r="D17" s="91"/>
      <c r="F17" s="6"/>
      <c r="G17" s="5"/>
      <c r="H17" s="6"/>
      <c r="K17" s="9"/>
      <c r="L17" s="7"/>
      <c r="M17" s="9"/>
      <c r="O17" s="90"/>
      <c r="P17" s="90"/>
      <c r="Q17" s="91"/>
      <c r="R17" s="86"/>
    </row>
    <row r="18" spans="1:18" ht="13.5">
      <c r="A18" s="86">
        <v>7</v>
      </c>
      <c r="B18" s="90" t="str">
        <f>_xlfn.IFERROR(VLOOKUP(A18,データ!$K$3:$N$50,2,0),"")</f>
        <v>近藤　春奈</v>
      </c>
      <c r="C18" s="90" t="str">
        <f>_xlfn.IFERROR(VLOOKUP(A18,データ!$K$3:$N$50,3,0),"")</f>
        <v>①</v>
      </c>
      <c r="D18" s="91" t="str">
        <f>_xlfn.IFERROR(VLOOKUP(A18,データ!$K$3:$N$50,4,0),"              ")</f>
        <v>大垣南</v>
      </c>
      <c r="F18" s="6"/>
      <c r="H18" s="6"/>
      <c r="K18" s="9"/>
      <c r="M18" s="9"/>
      <c r="O18" s="90" t="str">
        <f>_xlfn.IFERROR(VLOOKUP(R18,データ!$K$3:$N$50,2,0),"")</f>
        <v>半田　茜子</v>
      </c>
      <c r="P18" s="90" t="str">
        <f>_xlfn.IFERROR(VLOOKUP(R18,データ!$K$3:$N$50,3,0),"")</f>
        <v>①</v>
      </c>
      <c r="Q18" s="91" t="str">
        <f>_xlfn.IFERROR(VLOOKUP(R18,データ!$K$3:$N$50,4,0),"              ")</f>
        <v>県岐阜商</v>
      </c>
      <c r="R18" s="86">
        <v>23</v>
      </c>
    </row>
    <row r="19" spans="1:18" ht="13.5">
      <c r="A19" s="86"/>
      <c r="B19" s="90"/>
      <c r="C19" s="90"/>
      <c r="D19" s="91"/>
      <c r="E19" s="4"/>
      <c r="F19" s="5"/>
      <c r="H19" s="6"/>
      <c r="K19" s="9"/>
      <c r="M19" s="7"/>
      <c r="N19" s="10"/>
      <c r="O19" s="90"/>
      <c r="P19" s="90"/>
      <c r="Q19" s="91"/>
      <c r="R19" s="86"/>
    </row>
    <row r="20" spans="1:18" ht="13.5">
      <c r="A20" s="86">
        <v>8</v>
      </c>
      <c r="B20" s="90" t="str">
        <f>VLOOKUP(A20,データ!$P$55:$S$62,2,0)</f>
        <v>川松咲貴菜</v>
      </c>
      <c r="C20" s="90" t="str">
        <f>VLOOKUP(A20,データ!$P$55:$S$62,3,0)</f>
        <v>②</v>
      </c>
      <c r="D20" s="91" t="str">
        <f>VLOOKUP(A20,データ!$P$55:$S$62,4,0)</f>
        <v>関有知</v>
      </c>
      <c r="E20" s="5"/>
      <c r="H20" s="6"/>
      <c r="K20" s="9"/>
      <c r="N20" s="7"/>
      <c r="O20" s="90" t="str">
        <f>VLOOKUP(R20,データ!$P$55:$S$62,2,0)</f>
        <v>間宮　万結</v>
      </c>
      <c r="P20" s="90" t="str">
        <f>VLOOKUP(R20,データ!$P$55:$S$62,3,0)</f>
        <v>①</v>
      </c>
      <c r="Q20" s="91" t="str">
        <f>VLOOKUP(R20,データ!$P$55:$S$62,4,0)</f>
        <v>関</v>
      </c>
      <c r="R20" s="86">
        <v>24</v>
      </c>
    </row>
    <row r="21" spans="1:18" ht="13.5">
      <c r="A21" s="86"/>
      <c r="B21" s="90"/>
      <c r="C21" s="90"/>
      <c r="D21" s="91"/>
      <c r="H21" s="6"/>
      <c r="I21" s="8"/>
      <c r="J21" s="2"/>
      <c r="K21" s="9"/>
      <c r="O21" s="90"/>
      <c r="P21" s="90"/>
      <c r="Q21" s="91"/>
      <c r="R21" s="86"/>
    </row>
    <row r="22" spans="1:18" ht="13.5">
      <c r="A22" s="86">
        <v>9</v>
      </c>
      <c r="B22" s="90" t="str">
        <f>VLOOKUP(A22,データ!$P$55:$S$62,2,0)</f>
        <v>福田　　愛</v>
      </c>
      <c r="C22" s="90" t="str">
        <f>VLOOKUP(A22,データ!$P$55:$S$62,3,0)</f>
        <v>③</v>
      </c>
      <c r="D22" s="91" t="str">
        <f>VLOOKUP(A22,データ!$P$55:$S$62,4,0)</f>
        <v>県岐阜商</v>
      </c>
      <c r="H22" s="6"/>
      <c r="K22" s="9"/>
      <c r="O22" s="90" t="str">
        <f>VLOOKUP(R22,データ!$P$55:$S$62,2,0)</f>
        <v>後藤　舞幸</v>
      </c>
      <c r="P22" s="90" t="str">
        <f>VLOOKUP(R22,データ!$P$55:$S$62,3,0)</f>
        <v>③</v>
      </c>
      <c r="Q22" s="91" t="str">
        <f>VLOOKUP(R22,データ!$P$55:$S$62,4,0)</f>
        <v>県岐阜商</v>
      </c>
      <c r="R22" s="86">
        <v>25</v>
      </c>
    </row>
    <row r="23" spans="1:18" ht="13.5">
      <c r="A23" s="86"/>
      <c r="B23" s="90"/>
      <c r="C23" s="90"/>
      <c r="D23" s="91"/>
      <c r="E23" s="4"/>
      <c r="H23" s="6"/>
      <c r="K23" s="9"/>
      <c r="N23" s="10"/>
      <c r="O23" s="90"/>
      <c r="P23" s="90"/>
      <c r="Q23" s="91"/>
      <c r="R23" s="86"/>
    </row>
    <row r="24" spans="1:18" ht="13.5">
      <c r="A24" s="86">
        <v>10</v>
      </c>
      <c r="B24" s="90" t="str">
        <f>_xlfn.IFERROR(VLOOKUP(A24,データ!$K$3:$N$50,2,0),"")</f>
        <v>籠橋　万知</v>
      </c>
      <c r="C24" s="90" t="str">
        <f>_xlfn.IFERROR(VLOOKUP(A24,データ!$K$3:$N$50,3,0),"")</f>
        <v>③</v>
      </c>
      <c r="D24" s="91" t="str">
        <f>_xlfn.IFERROR(VLOOKUP(A24,データ!$K$3:$N$50,4,0),"              ")</f>
        <v>麗澤瑞浪</v>
      </c>
      <c r="E24" s="5"/>
      <c r="F24" s="4"/>
      <c r="H24" s="6"/>
      <c r="K24" s="9"/>
      <c r="M24" s="10"/>
      <c r="N24" s="7"/>
      <c r="O24" s="90" t="str">
        <f>_xlfn.IFERROR(VLOOKUP(R24,データ!$K$3:$N$50,2,0),"")</f>
        <v>大野　天音</v>
      </c>
      <c r="P24" s="90" t="str">
        <f>_xlfn.IFERROR(VLOOKUP(R24,データ!$K$3:$N$50,3,0),"")</f>
        <v>②</v>
      </c>
      <c r="Q24" s="91" t="str">
        <f>_xlfn.IFERROR(VLOOKUP(R24,データ!$K$3:$N$50,4,0),"              ")</f>
        <v>加茂</v>
      </c>
      <c r="R24" s="86">
        <v>26</v>
      </c>
    </row>
    <row r="25" spans="1:18" ht="13.5">
      <c r="A25" s="86"/>
      <c r="B25" s="90"/>
      <c r="C25" s="90"/>
      <c r="D25" s="91"/>
      <c r="F25" s="6"/>
      <c r="H25" s="6"/>
      <c r="K25" s="9"/>
      <c r="M25" s="9"/>
      <c r="O25" s="90"/>
      <c r="P25" s="90"/>
      <c r="Q25" s="91"/>
      <c r="R25" s="86"/>
    </row>
    <row r="26" spans="1:18" ht="13.5">
      <c r="A26" s="86">
        <v>11</v>
      </c>
      <c r="B26" s="90" t="str">
        <f>_xlfn.IFERROR(VLOOKUP(A26,データ!$K$3:$N$50,2,0),"")</f>
        <v>安江　一遥</v>
      </c>
      <c r="C26" s="90" t="str">
        <f>_xlfn.IFERROR(VLOOKUP(A26,データ!$K$3:$N$50,3,0),"")</f>
        <v>③</v>
      </c>
      <c r="D26" s="91" t="str">
        <f>_xlfn.IFERROR(VLOOKUP(A26,データ!$K$3:$N$50,4,0),"              ")</f>
        <v>恵那</v>
      </c>
      <c r="F26" s="6"/>
      <c r="G26" s="4"/>
      <c r="H26" s="6"/>
      <c r="K26" s="9"/>
      <c r="L26" s="10"/>
      <c r="M26" s="9"/>
      <c r="O26" s="90" t="str">
        <f>_xlfn.IFERROR(VLOOKUP(R26,データ!$K$3:$N$50,2,0),"")</f>
        <v>増田　晴香</v>
      </c>
      <c r="P26" s="90" t="str">
        <f>_xlfn.IFERROR(VLOOKUP(R26,データ!$K$3:$N$50,3,0),"")</f>
        <v>③</v>
      </c>
      <c r="Q26" s="91" t="str">
        <f>_xlfn.IFERROR(VLOOKUP(R26,データ!$K$3:$N$50,4,0),"              ")</f>
        <v>麗澤瑞浪</v>
      </c>
      <c r="R26" s="86">
        <v>27</v>
      </c>
    </row>
    <row r="27" spans="1:18" ht="13.5">
      <c r="A27" s="86"/>
      <c r="B27" s="90"/>
      <c r="C27" s="90"/>
      <c r="D27" s="91"/>
      <c r="E27" s="4"/>
      <c r="F27" s="5"/>
      <c r="G27" s="6"/>
      <c r="H27" s="6"/>
      <c r="K27" s="9"/>
      <c r="L27" s="9"/>
      <c r="M27" s="7"/>
      <c r="N27" s="10"/>
      <c r="O27" s="90"/>
      <c r="P27" s="90"/>
      <c r="Q27" s="91"/>
      <c r="R27" s="86"/>
    </row>
    <row r="28" spans="1:18" ht="13.5">
      <c r="A28" s="86">
        <v>12</v>
      </c>
      <c r="B28" s="90" t="str">
        <f>_xlfn.IFERROR(VLOOKUP(A28,データ!$K$3:$N$50,2,0),"")</f>
        <v>有鹿　　桃</v>
      </c>
      <c r="C28" s="90" t="str">
        <f>_xlfn.IFERROR(VLOOKUP(A28,データ!$K$3:$N$50,3,0),"")</f>
        <v>①</v>
      </c>
      <c r="D28" s="91" t="str">
        <f>_xlfn.IFERROR(VLOOKUP(A28,データ!$K$3:$N$50,4,0),"              ")</f>
        <v>県岐阜商</v>
      </c>
      <c r="E28" s="5"/>
      <c r="G28" s="6"/>
      <c r="H28" s="6"/>
      <c r="K28" s="9"/>
      <c r="L28" s="9"/>
      <c r="N28" s="7"/>
      <c r="O28" s="90" t="str">
        <f>_xlfn.IFERROR(VLOOKUP(R28,データ!$K$3:$N$50,2,0),"")</f>
        <v>堂前　瑠希</v>
      </c>
      <c r="P28" s="90" t="str">
        <f>_xlfn.IFERROR(VLOOKUP(R28,データ!$K$3:$N$50,3,0),"")</f>
        <v>②</v>
      </c>
      <c r="Q28" s="91" t="str">
        <f>_xlfn.IFERROR(VLOOKUP(R28,データ!$K$3:$N$50,4,0),"              ")</f>
        <v>県岐阜商</v>
      </c>
      <c r="R28" s="86">
        <v>28</v>
      </c>
    </row>
    <row r="29" spans="1:18" ht="13.5">
      <c r="A29" s="86"/>
      <c r="B29" s="90"/>
      <c r="C29" s="90"/>
      <c r="D29" s="91"/>
      <c r="G29" s="6"/>
      <c r="H29" s="5"/>
      <c r="K29" s="7"/>
      <c r="L29" s="9"/>
      <c r="O29" s="90"/>
      <c r="P29" s="90"/>
      <c r="Q29" s="91"/>
      <c r="R29" s="86"/>
    </row>
    <row r="30" spans="1:18" ht="13.5">
      <c r="A30" s="86">
        <v>13</v>
      </c>
      <c r="B30" s="90" t="str">
        <f>_xlfn.IFERROR(VLOOKUP(A30,データ!$K$3:$N$50,2,0),"")</f>
        <v>樋口　琴音</v>
      </c>
      <c r="C30" s="90" t="str">
        <f>_xlfn.IFERROR(VLOOKUP(A30,データ!$K$3:$N$50,3,0),"")</f>
        <v>③</v>
      </c>
      <c r="D30" s="91" t="str">
        <f>_xlfn.IFERROR(VLOOKUP(A30,データ!$K$3:$N$50,4,0),"              ")</f>
        <v>大垣西</v>
      </c>
      <c r="G30" s="6"/>
      <c r="L30" s="9"/>
      <c r="O30" s="90" t="str">
        <f>_xlfn.IFERROR(VLOOKUP(R30,データ!$K$3:$N$50,2,0),"")</f>
        <v>足立　莉子</v>
      </c>
      <c r="P30" s="90" t="str">
        <f>_xlfn.IFERROR(VLOOKUP(R30,データ!$K$3:$N$50,3,0),"")</f>
        <v>①</v>
      </c>
      <c r="Q30" s="91" t="str">
        <f>_xlfn.IFERROR(VLOOKUP(R30,データ!$K$3:$N$50,4,0),"              ")</f>
        <v>関</v>
      </c>
      <c r="R30" s="86">
        <v>29</v>
      </c>
    </row>
    <row r="31" spans="1:18" ht="13.5">
      <c r="A31" s="86"/>
      <c r="B31" s="90"/>
      <c r="C31" s="90"/>
      <c r="D31" s="91"/>
      <c r="E31" s="4"/>
      <c r="G31" s="6"/>
      <c r="L31" s="9"/>
      <c r="N31" s="10"/>
      <c r="O31" s="90"/>
      <c r="P31" s="90"/>
      <c r="Q31" s="91"/>
      <c r="R31" s="86"/>
    </row>
    <row r="32" spans="1:18" ht="13.5">
      <c r="A32" s="86">
        <v>14</v>
      </c>
      <c r="B32" s="90" t="str">
        <f>_xlfn.IFERROR(VLOOKUP(A32,データ!$K$3:$N$50,2,0),"")</f>
        <v>石井　　晶</v>
      </c>
      <c r="C32" s="90" t="str">
        <f>_xlfn.IFERROR(VLOOKUP(A32,データ!$K$3:$N$50,3,0),"")</f>
        <v>①</v>
      </c>
      <c r="D32" s="91" t="str">
        <f>_xlfn.IFERROR(VLOOKUP(A32,データ!$K$3:$N$50,4,0),"              ")</f>
        <v>関</v>
      </c>
      <c r="E32" s="5"/>
      <c r="F32" s="4"/>
      <c r="G32" s="6"/>
      <c r="L32" s="9"/>
      <c r="M32" s="10"/>
      <c r="N32" s="7"/>
      <c r="O32" s="90" t="str">
        <f>_xlfn.IFERROR(VLOOKUP(R32,データ!$K$3:$N$50,2,0),"")</f>
        <v>向山　実来</v>
      </c>
      <c r="P32" s="90" t="str">
        <f>_xlfn.IFERROR(VLOOKUP(R32,データ!$K$3:$N$50,3,0),"")</f>
        <v>①</v>
      </c>
      <c r="Q32" s="91" t="str">
        <f>_xlfn.IFERROR(VLOOKUP(R32,データ!$K$3:$N$50,4,0),"              ")</f>
        <v>大垣南</v>
      </c>
      <c r="R32" s="86">
        <v>30</v>
      </c>
    </row>
    <row r="33" spans="1:18" ht="13.5">
      <c r="A33" s="86"/>
      <c r="B33" s="90"/>
      <c r="C33" s="90"/>
      <c r="D33" s="91"/>
      <c r="F33" s="6"/>
      <c r="G33" s="5"/>
      <c r="L33" s="7"/>
      <c r="M33" s="9"/>
      <c r="O33" s="90"/>
      <c r="P33" s="90"/>
      <c r="Q33" s="91"/>
      <c r="R33" s="86"/>
    </row>
    <row r="34" spans="1:18" ht="13.5">
      <c r="A34" s="86">
        <v>15</v>
      </c>
      <c r="B34" s="90" t="str">
        <f>_xlfn.IFERROR(VLOOKUP(A34,データ!$K$3:$N$50,2,0),"")</f>
        <v>藤村　香文</v>
      </c>
      <c r="C34" s="90" t="str">
        <f>_xlfn.IFERROR(VLOOKUP(A34,データ!$K$3:$N$50,3,0),"")</f>
        <v>②</v>
      </c>
      <c r="D34" s="91" t="str">
        <f>_xlfn.IFERROR(VLOOKUP(A34,データ!$K$3:$N$50,4,0),"              ")</f>
        <v>武義</v>
      </c>
      <c r="F34" s="6"/>
      <c r="M34" s="9"/>
      <c r="O34" s="90" t="str">
        <f>_xlfn.IFERROR(VLOOKUP(R34,データ!$K$3:$N$50,2,0),"")</f>
        <v>大野実可子</v>
      </c>
      <c r="P34" s="90" t="str">
        <f>_xlfn.IFERROR(VLOOKUP(R34,データ!$K$3:$N$50,3,0),"")</f>
        <v>③</v>
      </c>
      <c r="Q34" s="91" t="str">
        <f>_xlfn.IFERROR(VLOOKUP(R34,データ!$K$3:$N$50,4,0),"              ")</f>
        <v>多治見</v>
      </c>
      <c r="R34" s="86">
        <v>31</v>
      </c>
    </row>
    <row r="35" spans="1:18" ht="13.5">
      <c r="A35" s="86"/>
      <c r="B35" s="90"/>
      <c r="C35" s="90"/>
      <c r="D35" s="91"/>
      <c r="E35" s="4"/>
      <c r="F35" s="5"/>
      <c r="M35" s="7"/>
      <c r="N35" s="10"/>
      <c r="O35" s="90"/>
      <c r="P35" s="90"/>
      <c r="Q35" s="91"/>
      <c r="R35" s="86"/>
    </row>
    <row r="36" spans="1:18" ht="13.5">
      <c r="A36" s="86">
        <v>16</v>
      </c>
      <c r="B36" s="90" t="str">
        <f>VLOOKUP(A36,データ!$P$55:$S$62,2,0)</f>
        <v>深尾　梨未</v>
      </c>
      <c r="C36" s="90" t="str">
        <f>VLOOKUP(A36,データ!$P$55:$S$62,3,0)</f>
        <v>①</v>
      </c>
      <c r="D36" s="91" t="str">
        <f>VLOOKUP(A36,データ!$P$55:$S$62,4,0)</f>
        <v>県岐阜商</v>
      </c>
      <c r="E36" s="5"/>
      <c r="N36" s="7"/>
      <c r="O36" s="90" t="str">
        <f>VLOOKUP(R36,データ!$P$55:$S$62,2,0)</f>
        <v>宗宮　　彩</v>
      </c>
      <c r="P36" s="90" t="str">
        <f>VLOOKUP(R36,データ!$P$55:$S$62,3,0)</f>
        <v>③</v>
      </c>
      <c r="Q36" s="91" t="str">
        <f>VLOOKUP(R36,データ!$P$55:$S$62,4,0)</f>
        <v>県岐阜商</v>
      </c>
      <c r="R36" s="86">
        <v>32</v>
      </c>
    </row>
    <row r="37" spans="1:18" ht="13.5">
      <c r="A37" s="86"/>
      <c r="B37" s="90"/>
      <c r="C37" s="90"/>
      <c r="D37" s="91"/>
      <c r="O37" s="90"/>
      <c r="P37" s="90"/>
      <c r="Q37" s="91"/>
      <c r="R37" s="86"/>
    </row>
    <row r="39" ht="13.5">
      <c r="C39" s="13" t="s">
        <v>45</v>
      </c>
    </row>
    <row r="40" ht="13.5">
      <c r="C40" s="13"/>
    </row>
    <row r="41" spans="3:10" ht="13.5">
      <c r="C41" s="13"/>
      <c r="E41" s="1"/>
      <c r="F41" s="1"/>
      <c r="G41" s="1"/>
      <c r="H41" s="1"/>
      <c r="I41" s="1"/>
      <c r="J41" s="4"/>
    </row>
    <row r="42" spans="2:12" ht="13.5">
      <c r="B42" s="86"/>
      <c r="C42" s="12"/>
      <c r="D42" s="91"/>
      <c r="E42" s="3"/>
      <c r="F42" s="3"/>
      <c r="G42" s="3"/>
      <c r="H42" s="3"/>
      <c r="I42" s="3"/>
      <c r="J42" s="6"/>
      <c r="K42" s="10"/>
      <c r="L42" s="1"/>
    </row>
    <row r="43" spans="2:10" ht="13.5">
      <c r="B43" s="86"/>
      <c r="C43" s="12"/>
      <c r="D43" s="91"/>
      <c r="E43" s="1"/>
      <c r="F43" s="1"/>
      <c r="G43" s="1"/>
      <c r="H43" s="4"/>
      <c r="I43" s="3"/>
      <c r="J43" s="6"/>
    </row>
    <row r="44" spans="2:10" ht="13.5">
      <c r="B44" s="86"/>
      <c r="C44" s="12"/>
      <c r="D44" s="91"/>
      <c r="E44" s="3"/>
      <c r="F44" s="3"/>
      <c r="G44" s="3"/>
      <c r="H44" s="6"/>
      <c r="I44" s="10"/>
      <c r="J44" s="1"/>
    </row>
    <row r="45" spans="2:8" ht="13.5">
      <c r="B45" s="86"/>
      <c r="C45" s="12"/>
      <c r="D45" s="91"/>
      <c r="E45" s="1"/>
      <c r="F45" s="1"/>
      <c r="G45" s="1"/>
      <c r="H45" s="1"/>
    </row>
    <row r="46" ht="13.5">
      <c r="C46" t="s">
        <v>38</v>
      </c>
    </row>
    <row r="47" spans="4:8" ht="13.5">
      <c r="D47" s="89"/>
      <c r="E47" s="3"/>
      <c r="F47" s="3"/>
      <c r="G47" s="3"/>
      <c r="H47" s="3"/>
    </row>
    <row r="48" spans="4:8" ht="13.5">
      <c r="D48" s="89"/>
      <c r="E48" s="1"/>
      <c r="F48" s="4"/>
      <c r="G48" s="3"/>
      <c r="H48" s="3"/>
    </row>
    <row r="49" spans="4:8" ht="13.5">
      <c r="D49" s="89"/>
      <c r="E49" s="2"/>
      <c r="F49" s="5"/>
      <c r="G49" s="10"/>
      <c r="H49" s="4"/>
    </row>
    <row r="50" spans="4:8" ht="13.5">
      <c r="D50" s="89"/>
      <c r="E50" s="3"/>
      <c r="F50" s="3"/>
      <c r="G50" s="3"/>
      <c r="H50" s="6"/>
    </row>
    <row r="51" spans="4:10" ht="13.5">
      <c r="D51" s="89"/>
      <c r="E51" s="3"/>
      <c r="F51" s="3"/>
      <c r="G51" s="3"/>
      <c r="H51" s="6"/>
      <c r="I51" s="10"/>
      <c r="J51" s="1"/>
    </row>
    <row r="52" spans="4:8" ht="13.5">
      <c r="D52" s="89"/>
      <c r="E52" s="1"/>
      <c r="F52" s="4"/>
      <c r="G52" s="3"/>
      <c r="H52" s="5"/>
    </row>
    <row r="53" spans="4:8" ht="13.5">
      <c r="D53" s="89"/>
      <c r="E53" s="2"/>
      <c r="F53" s="5"/>
      <c r="G53" s="10"/>
      <c r="H53" s="1"/>
    </row>
    <row r="54" spans="4:8" ht="13.5">
      <c r="D54" s="89"/>
      <c r="E54" s="3"/>
      <c r="F54" s="3"/>
      <c r="G54" s="3"/>
      <c r="H54" s="3"/>
    </row>
    <row r="55" ht="13.5">
      <c r="C55" t="s">
        <v>39</v>
      </c>
    </row>
    <row r="56" spans="4:8" ht="13.5">
      <c r="D56" s="89"/>
      <c r="E56" s="3"/>
      <c r="F56" s="3"/>
      <c r="G56" s="3"/>
      <c r="H56" s="3"/>
    </row>
    <row r="57" spans="4:8" ht="13.5">
      <c r="D57" s="89"/>
      <c r="E57" s="1"/>
      <c r="F57" s="4"/>
      <c r="G57" s="3"/>
      <c r="H57" s="3"/>
    </row>
    <row r="58" spans="4:8" ht="13.5">
      <c r="D58" s="89"/>
      <c r="E58" s="2"/>
      <c r="F58" s="5"/>
      <c r="G58" s="10"/>
      <c r="H58" s="1"/>
    </row>
    <row r="59" spans="4:8" ht="13.5">
      <c r="D59" s="89"/>
      <c r="E59" s="3"/>
      <c r="F59" s="3"/>
      <c r="G59" s="3"/>
      <c r="H59" s="3"/>
    </row>
  </sheetData>
  <sheetProtection/>
  <mergeCells count="141">
    <mergeCell ref="D56:D57"/>
    <mergeCell ref="D58:D59"/>
    <mergeCell ref="D47:D48"/>
    <mergeCell ref="D49:D50"/>
    <mergeCell ref="D51:D52"/>
    <mergeCell ref="D53:D54"/>
    <mergeCell ref="P18:P19"/>
    <mergeCell ref="P20:P21"/>
    <mergeCell ref="P36:P37"/>
    <mergeCell ref="P22:P23"/>
    <mergeCell ref="P24:P25"/>
    <mergeCell ref="P26:P27"/>
    <mergeCell ref="P28:P29"/>
    <mergeCell ref="C30:C31"/>
    <mergeCell ref="C32:C33"/>
    <mergeCell ref="C34:C35"/>
    <mergeCell ref="C20:C21"/>
    <mergeCell ref="C22:C23"/>
    <mergeCell ref="C24:C25"/>
    <mergeCell ref="B1:Q1"/>
    <mergeCell ref="B2:Q2"/>
    <mergeCell ref="D4:O4"/>
    <mergeCell ref="B6:B7"/>
    <mergeCell ref="D6:D7"/>
    <mergeCell ref="O6:O7"/>
    <mergeCell ref="Q6:Q7"/>
    <mergeCell ref="C6:C7"/>
    <mergeCell ref="P6:P7"/>
    <mergeCell ref="R6:R7"/>
    <mergeCell ref="B8:B9"/>
    <mergeCell ref="A8:A9"/>
    <mergeCell ref="R8:R9"/>
    <mergeCell ref="A6:A7"/>
    <mergeCell ref="C26:C27"/>
    <mergeCell ref="R10:R11"/>
    <mergeCell ref="P14:P15"/>
    <mergeCell ref="P16:P17"/>
    <mergeCell ref="C10:C11"/>
    <mergeCell ref="R12:R13"/>
    <mergeCell ref="A10:A11"/>
    <mergeCell ref="A12:A13"/>
    <mergeCell ref="B12:B13"/>
    <mergeCell ref="D12:D13"/>
    <mergeCell ref="B10:B11"/>
    <mergeCell ref="D10:D11"/>
    <mergeCell ref="C12:C13"/>
    <mergeCell ref="Q12:Q13"/>
    <mergeCell ref="P10:P11"/>
    <mergeCell ref="A14:A15"/>
    <mergeCell ref="R18:R19"/>
    <mergeCell ref="A16:A17"/>
    <mergeCell ref="R14:R15"/>
    <mergeCell ref="R16:R17"/>
    <mergeCell ref="O14:O15"/>
    <mergeCell ref="Q14:Q15"/>
    <mergeCell ref="B14:B15"/>
    <mergeCell ref="D14:D15"/>
    <mergeCell ref="Q18:Q19"/>
    <mergeCell ref="R20:R21"/>
    <mergeCell ref="A18:A19"/>
    <mergeCell ref="A20:A21"/>
    <mergeCell ref="B20:B21"/>
    <mergeCell ref="D20:D21"/>
    <mergeCell ref="O20:O21"/>
    <mergeCell ref="B18:B19"/>
    <mergeCell ref="D18:D19"/>
    <mergeCell ref="O18:O19"/>
    <mergeCell ref="Q20:Q21"/>
    <mergeCell ref="A24:A25"/>
    <mergeCell ref="Q22:Q23"/>
    <mergeCell ref="R22:R23"/>
    <mergeCell ref="R24:R25"/>
    <mergeCell ref="A22:A23"/>
    <mergeCell ref="B22:B23"/>
    <mergeCell ref="D22:D23"/>
    <mergeCell ref="O22:O23"/>
    <mergeCell ref="B24:B25"/>
    <mergeCell ref="D24:D25"/>
    <mergeCell ref="R28:R29"/>
    <mergeCell ref="A26:A27"/>
    <mergeCell ref="A28:A29"/>
    <mergeCell ref="A30:A31"/>
    <mergeCell ref="O28:O29"/>
    <mergeCell ref="Q28:Q29"/>
    <mergeCell ref="D26:D27"/>
    <mergeCell ref="R26:R27"/>
    <mergeCell ref="B28:B29"/>
    <mergeCell ref="D28:D29"/>
    <mergeCell ref="A32:A33"/>
    <mergeCell ref="R30:R31"/>
    <mergeCell ref="R32:R33"/>
    <mergeCell ref="B30:B31"/>
    <mergeCell ref="D30:D31"/>
    <mergeCell ref="O30:O31"/>
    <mergeCell ref="Q30:Q31"/>
    <mergeCell ref="B32:B33"/>
    <mergeCell ref="D32:D33"/>
    <mergeCell ref="P30:P31"/>
    <mergeCell ref="R36:R37"/>
    <mergeCell ref="A34:A35"/>
    <mergeCell ref="A36:A37"/>
    <mergeCell ref="B36:B37"/>
    <mergeCell ref="D36:D37"/>
    <mergeCell ref="O36:O37"/>
    <mergeCell ref="B34:B35"/>
    <mergeCell ref="D34:D35"/>
    <mergeCell ref="R34:R35"/>
    <mergeCell ref="C36:C37"/>
    <mergeCell ref="Q8:Q9"/>
    <mergeCell ref="O12:O13"/>
    <mergeCell ref="O16:O17"/>
    <mergeCell ref="Q16:Q17"/>
    <mergeCell ref="O10:O11"/>
    <mergeCell ref="Q10:Q11"/>
    <mergeCell ref="P8:P9"/>
    <mergeCell ref="P12:P13"/>
    <mergeCell ref="O8:O9"/>
    <mergeCell ref="D8:D9"/>
    <mergeCell ref="B16:B17"/>
    <mergeCell ref="D16:D17"/>
    <mergeCell ref="C8:C9"/>
    <mergeCell ref="C16:C17"/>
    <mergeCell ref="C18:C19"/>
    <mergeCell ref="C14:C15"/>
    <mergeCell ref="Q32:Q33"/>
    <mergeCell ref="P32:P33"/>
    <mergeCell ref="P34:P35"/>
    <mergeCell ref="O24:O25"/>
    <mergeCell ref="Q24:Q25"/>
    <mergeCell ref="B26:B27"/>
    <mergeCell ref="C28:C29"/>
    <mergeCell ref="O26:O27"/>
    <mergeCell ref="Q26:Q27"/>
    <mergeCell ref="O32:O33"/>
    <mergeCell ref="B44:B45"/>
    <mergeCell ref="B42:B43"/>
    <mergeCell ref="D42:D43"/>
    <mergeCell ref="D44:D45"/>
    <mergeCell ref="O34:O35"/>
    <mergeCell ref="Q34:Q35"/>
    <mergeCell ref="Q36:Q37"/>
  </mergeCells>
  <printOptions horizontalCentered="1"/>
  <pageMargins left="0.7874015748031497" right="0.7874015748031497" top="0.75" bottom="0.8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="75" zoomScaleNormal="75" zoomScalePageLayoutView="0" workbookViewId="0" topLeftCell="A4">
      <selection activeCell="B21" sqref="B21"/>
    </sheetView>
  </sheetViews>
  <sheetFormatPr defaultColWidth="9.00390625" defaultRowHeight="13.5"/>
  <cols>
    <col min="1" max="1" width="3.625" style="0" customWidth="1"/>
    <col min="2" max="2" width="12.625" style="0" customWidth="1"/>
    <col min="3" max="3" width="2.50390625" style="0" customWidth="1"/>
    <col min="4" max="4" width="12.625" style="30" customWidth="1"/>
    <col min="5" max="14" width="2.125" style="0" customWidth="1"/>
    <col min="15" max="15" width="12.625" style="0" customWidth="1"/>
    <col min="16" max="16" width="2.375" style="0" customWidth="1"/>
    <col min="17" max="17" width="12.625" style="30" customWidth="1"/>
    <col min="18" max="18" width="3.625" style="0" customWidth="1"/>
  </cols>
  <sheetData>
    <row r="1" spans="2:17" ht="13.5">
      <c r="B1" s="87" t="s">
        <v>488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ht="13.5">
      <c r="B2" s="87" t="s">
        <v>16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4" spans="4:16" ht="13.5">
      <c r="D4" s="87" t="s">
        <v>4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11"/>
    </row>
    <row r="6" spans="1:18" ht="18" customHeight="1">
      <c r="A6" s="86">
        <v>1</v>
      </c>
      <c r="B6" s="14" t="str">
        <f>VLOOKUP('男子Ｄ'!A6,データ!$P$65:$U$68,2,0)</f>
        <v>間宮　浩輝</v>
      </c>
      <c r="C6" s="14" t="str">
        <f>VLOOKUP('男子Ｄ'!A6,データ!$P$65:$U$68,3,0)</f>
        <v>②</v>
      </c>
      <c r="D6" s="91" t="str">
        <f>VLOOKUP(A6,データ!$P$65:$U$68,6,0)</f>
        <v>麗澤瑞浪</v>
      </c>
      <c r="E6" s="2"/>
      <c r="N6" s="2"/>
      <c r="O6" s="14" t="str">
        <f>VLOOKUP('男子Ｄ'!R6,データ!$P$65:$U$68,2,0)</f>
        <v>樋口　貴大</v>
      </c>
      <c r="P6" s="14" t="str">
        <f>VLOOKUP('男子Ｄ'!R6,データ!$P$65:$U$68,3,0)</f>
        <v>③</v>
      </c>
      <c r="Q6" s="92" t="str">
        <f>VLOOKUP(R6,データ!$P$65:$U$68,6,0)</f>
        <v>県岐阜商</v>
      </c>
      <c r="R6" s="86">
        <v>13</v>
      </c>
    </row>
    <row r="7" spans="1:18" ht="18" customHeight="1">
      <c r="A7" s="86"/>
      <c r="B7" s="15" t="str">
        <f>VLOOKUP('男子Ｄ'!A6,データ!$P$65:$U$68,4,0)</f>
        <v>岩田幸太郎</v>
      </c>
      <c r="C7" s="15" t="str">
        <f>VLOOKUP('男子Ｄ'!A6,データ!$P$65:$U$68,5,0)</f>
        <v>②</v>
      </c>
      <c r="D7" s="91" t="e">
        <f>VLOOKUP('男子Ｄ'!B6,データ!$P$65:$U$68,5,0)</f>
        <v>#N/A</v>
      </c>
      <c r="F7" s="4"/>
      <c r="M7" s="10"/>
      <c r="O7" s="15" t="str">
        <f>VLOOKUP('男子Ｄ'!R6,データ!$P$65:$U$68,4,0)</f>
        <v>宮島　　陸</v>
      </c>
      <c r="P7" s="15" t="str">
        <f>VLOOKUP('男子Ｄ'!R6,データ!$P$65:$U$68,5,0)</f>
        <v>③</v>
      </c>
      <c r="Q7" s="92" t="e">
        <f>VLOOKUP('男子Ｄ'!S6,データ!$P$65:$U$68,5,0)</f>
        <v>#N/A</v>
      </c>
      <c r="R7" s="86"/>
    </row>
    <row r="8" spans="1:18" ht="18" customHeight="1">
      <c r="A8" s="86">
        <v>2</v>
      </c>
      <c r="B8" s="14" t="str">
        <f>_xlfn.IFERROR(VLOOKUP('男子Ｄ'!A8,データ!$P$3:$U$41,2,0),"")</f>
        <v>藤墳　　竣</v>
      </c>
      <c r="C8" s="14" t="str">
        <f>_xlfn.IFERROR(VLOOKUP('男子Ｄ'!A8,データ!$P$3:$U$41,3,0),"")</f>
        <v>③</v>
      </c>
      <c r="D8" s="91" t="str">
        <f>_xlfn.IFERROR(VLOOKUP(A8,データ!$P$3:$U$41,6,0),"              ")</f>
        <v>大垣南</v>
      </c>
      <c r="F8" s="6"/>
      <c r="M8" s="9"/>
      <c r="O8" s="14" t="str">
        <f>_xlfn.IFERROR(VLOOKUP('男子Ｄ'!R8,データ!$P$3:$U$41,2,0),"")</f>
        <v>飯沼　優斗</v>
      </c>
      <c r="P8" s="14" t="str">
        <f>_xlfn.IFERROR(VLOOKUP('男子Ｄ'!R8,データ!$P$3:$U$41,3,0),"")</f>
        <v>②</v>
      </c>
      <c r="Q8" s="91" t="str">
        <f>_xlfn.IFERROR(VLOOKUP(R8,データ!$P$3:$U$41,6,0),"              ")</f>
        <v>各務原</v>
      </c>
      <c r="R8" s="86">
        <v>14</v>
      </c>
    </row>
    <row r="9" spans="1:18" ht="18" customHeight="1">
      <c r="A9" s="86"/>
      <c r="B9" s="15" t="str">
        <f>_xlfn.IFERROR(VLOOKUP('男子Ｄ'!A8,データ!$P$3:$U$41,4,0),"")</f>
        <v>安立　周生</v>
      </c>
      <c r="C9" s="15" t="str">
        <f>_xlfn.IFERROR(VLOOKUP('男子Ｄ'!A8,データ!$P$3:$U$41,5,0),"")</f>
        <v>③</v>
      </c>
      <c r="D9" s="91" t="e">
        <f>VLOOKUP('男子Ｄ'!B9,データ!$P$3:$U$41,2,1)</f>
        <v>#N/A</v>
      </c>
      <c r="E9" s="4"/>
      <c r="F9" s="5"/>
      <c r="G9" s="4"/>
      <c r="L9" s="10"/>
      <c r="M9" s="7"/>
      <c r="N9" s="10"/>
      <c r="O9" s="15" t="str">
        <f>_xlfn.IFERROR(VLOOKUP('男子Ｄ'!R8,データ!$P$3:$U$41,4,0),"")</f>
        <v>柴田　裕平</v>
      </c>
      <c r="P9" s="15" t="str">
        <f>_xlfn.IFERROR(VLOOKUP('男子Ｄ'!R8,データ!$P$3:$U$41,5,0),"")</f>
        <v>②</v>
      </c>
      <c r="Q9" s="91" t="e">
        <f>VLOOKUP('男子Ｄ'!O9,データ!$P$3:$U$41,2,1)</f>
        <v>#N/A</v>
      </c>
      <c r="R9" s="86"/>
    </row>
    <row r="10" spans="1:18" ht="18" customHeight="1">
      <c r="A10" s="86">
        <v>3</v>
      </c>
      <c r="B10" s="14" t="str">
        <f>_xlfn.IFERROR(VLOOKUP('男子Ｄ'!A10,データ!$P$3:$U$41,2,0),"")</f>
        <v>柴田　恭弥</v>
      </c>
      <c r="C10" s="14" t="str">
        <f>_xlfn.IFERROR(VLOOKUP('男子Ｄ'!A10,データ!$P$3:$U$41,3,0),"")</f>
        <v>③</v>
      </c>
      <c r="D10" s="91" t="str">
        <f>_xlfn.IFERROR(VLOOKUP(A10,データ!$P$3:$U$41,6,0),"              ")</f>
        <v>可児</v>
      </c>
      <c r="E10" s="5"/>
      <c r="G10" s="6"/>
      <c r="L10" s="9"/>
      <c r="N10" s="7"/>
      <c r="O10" s="14" t="str">
        <f>_xlfn.IFERROR(VLOOKUP('男子Ｄ'!R10,データ!$P$3:$U$41,2,0),"")</f>
        <v>阿部　航大</v>
      </c>
      <c r="P10" s="14" t="str">
        <f>_xlfn.IFERROR(VLOOKUP('男子Ｄ'!R10,データ!$P$3:$U$41,3,0),"")</f>
        <v>③</v>
      </c>
      <c r="Q10" s="91" t="str">
        <f>_xlfn.IFERROR(VLOOKUP(R10,データ!$P$3:$U$41,6,0),"              ")</f>
        <v>麗澤瑞浪</v>
      </c>
      <c r="R10" s="86">
        <v>15</v>
      </c>
    </row>
    <row r="11" spans="1:18" ht="18" customHeight="1">
      <c r="A11" s="86"/>
      <c r="B11" s="15" t="str">
        <f>_xlfn.IFERROR(VLOOKUP('男子Ｄ'!A10,データ!$P$3:$U$41,4,0),"")</f>
        <v>可児　　繁</v>
      </c>
      <c r="C11" s="15" t="str">
        <f>_xlfn.IFERROR(VLOOKUP('男子Ｄ'!A10,データ!$P$3:$U$41,5,0),"")</f>
        <v>③</v>
      </c>
      <c r="D11" s="91" t="e">
        <f>VLOOKUP('男子Ｄ'!B11,データ!$P$3:$U$41,2,1)</f>
        <v>#N/A</v>
      </c>
      <c r="G11" s="6"/>
      <c r="L11" s="9"/>
      <c r="O11" s="15" t="str">
        <f>_xlfn.IFERROR(VLOOKUP('男子Ｄ'!R10,データ!$P$3:$U$41,4,0),"")</f>
        <v>淺野　洸司</v>
      </c>
      <c r="P11" s="15" t="str">
        <f>_xlfn.IFERROR(VLOOKUP('男子Ｄ'!R10,データ!$P$3:$U$41,5,0),"")</f>
        <v>①</v>
      </c>
      <c r="Q11" s="91" t="e">
        <f>VLOOKUP('男子Ｄ'!O11,データ!$P$3:$U$41,2,1)</f>
        <v>#N/A</v>
      </c>
      <c r="R11" s="86"/>
    </row>
    <row r="12" spans="1:18" ht="18" customHeight="1">
      <c r="A12" s="86">
        <v>4</v>
      </c>
      <c r="B12" s="14" t="str">
        <f>_xlfn.IFERROR(VLOOKUP('男子Ｄ'!A12,データ!$P$3:$U$41,2,0),"")</f>
        <v>二村　海成</v>
      </c>
      <c r="C12" s="14" t="str">
        <f>_xlfn.IFERROR(VLOOKUP('男子Ｄ'!A12,データ!$P$3:$U$41,3,0),"")</f>
        <v>②</v>
      </c>
      <c r="D12" s="91" t="str">
        <f>_xlfn.IFERROR(VLOOKUP(A12,データ!$P$3:$U$41,6,0),"              ")</f>
        <v>関商工</v>
      </c>
      <c r="G12" s="6"/>
      <c r="H12" s="4"/>
      <c r="K12" s="10"/>
      <c r="L12" s="9"/>
      <c r="O12" s="14" t="str">
        <f>_xlfn.IFERROR(VLOOKUP('男子Ｄ'!R12,データ!$P$3:$U$41,2,0),"")</f>
        <v>石川　　徹</v>
      </c>
      <c r="P12" s="14" t="str">
        <f>_xlfn.IFERROR(VLOOKUP('男子Ｄ'!R12,データ!$P$3:$U$41,3,0),"")</f>
        <v>③</v>
      </c>
      <c r="Q12" s="91" t="str">
        <f>_xlfn.IFERROR(VLOOKUP(R12,データ!$P$3:$U$41,6,0),"              ")</f>
        <v>中津</v>
      </c>
      <c r="R12" s="86">
        <v>16</v>
      </c>
    </row>
    <row r="13" spans="1:18" ht="18" customHeight="1">
      <c r="A13" s="86"/>
      <c r="B13" s="15" t="str">
        <f>_xlfn.IFERROR(VLOOKUP('男子Ｄ'!A12,データ!$P$3:$U$41,4,0),"")</f>
        <v>長尾　柊也</v>
      </c>
      <c r="C13" s="15" t="str">
        <f>_xlfn.IFERROR(VLOOKUP('男子Ｄ'!A12,データ!$P$3:$U$41,5,0),"")</f>
        <v>②</v>
      </c>
      <c r="D13" s="91" t="e">
        <f>VLOOKUP('男子Ｄ'!B13,データ!$P$3:$U$41,2,1)</f>
        <v>#N/A</v>
      </c>
      <c r="E13" s="4"/>
      <c r="G13" s="6"/>
      <c r="H13" s="6"/>
      <c r="K13" s="9"/>
      <c r="L13" s="9"/>
      <c r="N13" s="10"/>
      <c r="O13" s="15" t="str">
        <f>_xlfn.IFERROR(VLOOKUP('男子Ｄ'!R12,データ!$P$3:$U$41,4,0),"")</f>
        <v>伊藤　月架</v>
      </c>
      <c r="P13" s="15" t="str">
        <f>_xlfn.IFERROR(VLOOKUP('男子Ｄ'!R12,データ!$P$3:$U$41,5,0),"")</f>
        <v>③</v>
      </c>
      <c r="Q13" s="91" t="e">
        <f>VLOOKUP('男子Ｄ'!O13,データ!$P$3:$U$41,2,1)</f>
        <v>#N/A</v>
      </c>
      <c r="R13" s="86"/>
    </row>
    <row r="14" spans="1:18" ht="18" customHeight="1">
      <c r="A14" s="86">
        <v>5</v>
      </c>
      <c r="B14" s="14" t="str">
        <f>_xlfn.IFERROR(VLOOKUP('男子Ｄ'!A14,データ!$P$3:$U$41,2,0),"")</f>
        <v>澤本　拓巳</v>
      </c>
      <c r="C14" s="14" t="str">
        <f>_xlfn.IFERROR(VLOOKUP('男子Ｄ'!A14,データ!$P$3:$U$41,3,0),"")</f>
        <v>③</v>
      </c>
      <c r="D14" s="91" t="str">
        <f>_xlfn.IFERROR(VLOOKUP(A14,データ!$P$3:$U$41,6,0),"              ")</f>
        <v>岐阜</v>
      </c>
      <c r="E14" s="5"/>
      <c r="F14" s="4"/>
      <c r="G14" s="5"/>
      <c r="H14" s="6"/>
      <c r="K14" s="9"/>
      <c r="L14" s="7"/>
      <c r="M14" s="10"/>
      <c r="N14" s="7"/>
      <c r="O14" s="14" t="str">
        <f>_xlfn.IFERROR(VLOOKUP('男子Ｄ'!R14,データ!$P$3:$U$41,2,0),"")</f>
        <v>今村　暢介</v>
      </c>
      <c r="P14" s="14" t="str">
        <f>_xlfn.IFERROR(VLOOKUP('男子Ｄ'!R14,データ!$P$3:$U$41,3,0),"")</f>
        <v>③</v>
      </c>
      <c r="Q14" s="91" t="str">
        <f>_xlfn.IFERROR(VLOOKUP(R14,データ!$P$3:$U$41,6,0),"              ")</f>
        <v>岐阜</v>
      </c>
      <c r="R14" s="86">
        <v>17</v>
      </c>
    </row>
    <row r="15" spans="1:20" ht="18" customHeight="1">
      <c r="A15" s="86"/>
      <c r="B15" s="15" t="str">
        <f>_xlfn.IFERROR(VLOOKUP('男子Ｄ'!A14,データ!$P$3:$U$41,4,0),"")</f>
        <v>中村　航大</v>
      </c>
      <c r="C15" s="15" t="str">
        <f>_xlfn.IFERROR(VLOOKUP('男子Ｄ'!A14,データ!$P$3:$U$41,5,0),"")</f>
        <v>②</v>
      </c>
      <c r="D15" s="91" t="e">
        <f>VLOOKUP('男子Ｄ'!B15,データ!$P$3:$U$41,2,1)</f>
        <v>#N/A</v>
      </c>
      <c r="F15" s="6"/>
      <c r="H15" s="6"/>
      <c r="K15" s="9"/>
      <c r="M15" s="9"/>
      <c r="O15" s="15" t="str">
        <f>_xlfn.IFERROR(VLOOKUP('男子Ｄ'!R14,データ!$P$3:$U$41,4,0),"")</f>
        <v>松尾　琉聖</v>
      </c>
      <c r="P15" s="15" t="str">
        <f>_xlfn.IFERROR(VLOOKUP('男子Ｄ'!R14,データ!$P$3:$U$41,5,0),"")</f>
        <v>③</v>
      </c>
      <c r="Q15" s="91" t="e">
        <f>VLOOKUP('男子Ｄ'!O15,データ!$P$3:$U$41,2,1)</f>
        <v>#N/A</v>
      </c>
      <c r="R15" s="86"/>
      <c r="S15" s="3"/>
      <c r="T15" s="3"/>
    </row>
    <row r="16" spans="1:20" ht="18" customHeight="1">
      <c r="A16" s="86">
        <v>6</v>
      </c>
      <c r="B16" s="14" t="str">
        <f>_xlfn.IFERROR(VLOOKUP('男子Ｄ'!A16,データ!$P$3:$U$41,2,0),"")</f>
        <v>座馬　　大</v>
      </c>
      <c r="C16" s="14" t="str">
        <f>_xlfn.IFERROR(VLOOKUP('男子Ｄ'!A16,データ!$P$3:$U$41,3,0),"")</f>
        <v>②</v>
      </c>
      <c r="D16" s="91" t="str">
        <f>_xlfn.IFERROR(VLOOKUP(A16,データ!$P$3:$U$41,6,0),"              ")</f>
        <v>県岐阜商</v>
      </c>
      <c r="E16" s="2"/>
      <c r="F16" s="5"/>
      <c r="H16" s="6"/>
      <c r="K16" s="9"/>
      <c r="M16" s="7"/>
      <c r="N16" s="2"/>
      <c r="O16" s="14" t="str">
        <f>_xlfn.IFERROR(VLOOKUP('男子Ｄ'!R16,データ!$P$3:$U$41,2,0),"")</f>
        <v>山口　智哉</v>
      </c>
      <c r="P16" s="14" t="str">
        <f>_xlfn.IFERROR(VLOOKUP('男子Ｄ'!R16,データ!$P$3:$U$41,3,0),"")</f>
        <v>②</v>
      </c>
      <c r="Q16" s="91" t="str">
        <f>_xlfn.IFERROR(VLOOKUP(R16,データ!$P$3:$U$41,6,0),"              ")</f>
        <v>麗澤瑞浪</v>
      </c>
      <c r="R16" s="86">
        <v>18</v>
      </c>
      <c r="S16" s="3"/>
      <c r="T16" s="3"/>
    </row>
    <row r="17" spans="1:18" ht="18" customHeight="1">
      <c r="A17" s="86"/>
      <c r="B17" s="15" t="str">
        <f>_xlfn.IFERROR(VLOOKUP('男子Ｄ'!A16,データ!$P$3:$U$41,4,0),"")</f>
        <v>浅井　暢斗</v>
      </c>
      <c r="C17" s="15" t="str">
        <f>_xlfn.IFERROR(VLOOKUP('男子Ｄ'!A16,データ!$P$3:$U$41,5,0),"")</f>
        <v>②</v>
      </c>
      <c r="D17" s="91" t="e">
        <f>VLOOKUP('男子Ｄ'!B17,データ!$P$3:$U$41,2,1)</f>
        <v>#N/A</v>
      </c>
      <c r="H17" s="6"/>
      <c r="I17" s="8"/>
      <c r="J17" s="2"/>
      <c r="K17" s="9"/>
      <c r="O17" s="15" t="str">
        <f>_xlfn.IFERROR(VLOOKUP('男子Ｄ'!R16,データ!$P$3:$U$41,4,0),"")</f>
        <v>村田　英夢</v>
      </c>
      <c r="P17" s="15" t="str">
        <f>_xlfn.IFERROR(VLOOKUP('男子Ｄ'!R16,データ!$P$3:$U$41,5,0),"")</f>
        <v>①</v>
      </c>
      <c r="Q17" s="91" t="e">
        <f>VLOOKUP('男子Ｄ'!O17,データ!$P$3:$U$41,2,1)</f>
        <v>#N/A</v>
      </c>
      <c r="R17" s="86"/>
    </row>
    <row r="18" spans="1:18" ht="18" customHeight="1">
      <c r="A18" s="86">
        <v>7</v>
      </c>
      <c r="B18" s="14" t="str">
        <f>_xlfn.IFERROR(VLOOKUP('男子Ｄ'!A18,データ!$P$3:$U$41,2,0),"")</f>
        <v>野﨑　陸斗</v>
      </c>
      <c r="C18" s="14" t="str">
        <f>_xlfn.IFERROR(VLOOKUP('男子Ｄ'!A18,データ!$P$3:$U$41,3,0),"")</f>
        <v>②</v>
      </c>
      <c r="D18" s="91" t="str">
        <f>_xlfn.IFERROR(VLOOKUP(A18,データ!$P$3:$U$41,6,0),"              ")</f>
        <v>郡上</v>
      </c>
      <c r="E18" s="2"/>
      <c r="H18" s="6"/>
      <c r="K18" s="9"/>
      <c r="N18" s="2"/>
      <c r="O18" s="14" t="str">
        <f>_xlfn.IFERROR(VLOOKUP('男子Ｄ'!R18,データ!$P$3:$U$41,2,0),"")</f>
        <v>林　　明利</v>
      </c>
      <c r="P18" s="14" t="str">
        <f>_xlfn.IFERROR(VLOOKUP('男子Ｄ'!R18,データ!$P$3:$U$41,3,0),"")</f>
        <v>②</v>
      </c>
      <c r="Q18" s="91" t="str">
        <f>_xlfn.IFERROR(VLOOKUP(R18,データ!$P$3:$U$41,6,0),"              ")</f>
        <v>県岐阜商</v>
      </c>
      <c r="R18" s="86">
        <v>19</v>
      </c>
    </row>
    <row r="19" spans="1:18" ht="18" customHeight="1">
      <c r="A19" s="86"/>
      <c r="B19" s="15" t="str">
        <f>_xlfn.IFERROR(VLOOKUP('男子Ｄ'!A18,データ!$P$3:$U$41,4,0),"")</f>
        <v>原　　颯希</v>
      </c>
      <c r="C19" s="15" t="str">
        <f>_xlfn.IFERROR(VLOOKUP('男子Ｄ'!A18,データ!$P$3:$U$41,5,0),"")</f>
        <v>③</v>
      </c>
      <c r="D19" s="91" t="e">
        <f>VLOOKUP('男子Ｄ'!B19,データ!$P$3:$U$41,2,1)</f>
        <v>#N/A</v>
      </c>
      <c r="F19" s="4"/>
      <c r="H19" s="6"/>
      <c r="K19" s="9"/>
      <c r="M19" s="10"/>
      <c r="O19" s="15" t="str">
        <f>_xlfn.IFERROR(VLOOKUP('男子Ｄ'!R18,データ!$P$3:$U$41,4,0),"")</f>
        <v>岩間　治樹</v>
      </c>
      <c r="P19" s="15" t="str">
        <f>_xlfn.IFERROR(VLOOKUP('男子Ｄ'!R18,データ!$P$3:$U$41,5,0),"")</f>
        <v>③</v>
      </c>
      <c r="Q19" s="91" t="e">
        <f>VLOOKUP('男子Ｄ'!O19,データ!$P$3:$U$41,2,1)</f>
        <v>#N/A</v>
      </c>
      <c r="R19" s="86"/>
    </row>
    <row r="20" spans="1:18" ht="18" customHeight="1">
      <c r="A20" s="86">
        <v>8</v>
      </c>
      <c r="B20" s="14" t="str">
        <f>_xlfn.IFERROR(VLOOKUP('男子Ｄ'!A20,データ!$P$3:$U$41,2,0),"")</f>
        <v>前刀　奏斗</v>
      </c>
      <c r="C20" s="14" t="str">
        <f>_xlfn.IFERROR(VLOOKUP('男子Ｄ'!A20,データ!$P$3:$U$41,3,0),"")</f>
        <v>②</v>
      </c>
      <c r="D20" s="91" t="str">
        <f>_xlfn.IFERROR(VLOOKUP(A20,データ!$P$3:$U$41,6,0),"              ")</f>
        <v>大垣南</v>
      </c>
      <c r="F20" s="6"/>
      <c r="H20" s="6"/>
      <c r="K20" s="9"/>
      <c r="M20" s="9"/>
      <c r="O20" s="14" t="str">
        <f>_xlfn.IFERROR(VLOOKUP('男子Ｄ'!R20,データ!$P$3:$U$41,2,0),"")</f>
        <v>古川　正基</v>
      </c>
      <c r="P20" s="14" t="str">
        <f>_xlfn.IFERROR(VLOOKUP('男子Ｄ'!R20,データ!$P$3:$U$41,3,0),"")</f>
        <v>③</v>
      </c>
      <c r="Q20" s="91" t="str">
        <f>_xlfn.IFERROR(VLOOKUP(R20,データ!$P$3:$U$41,6,0),"              ")</f>
        <v>岐阜</v>
      </c>
      <c r="R20" s="86">
        <v>20</v>
      </c>
    </row>
    <row r="21" spans="1:18" ht="18" customHeight="1">
      <c r="A21" s="86"/>
      <c r="B21" s="15" t="str">
        <f>_xlfn.IFERROR(VLOOKUP('男子Ｄ'!A20,データ!$P$3:$U$41,4,0),"")</f>
        <v>三美　和也</v>
      </c>
      <c r="C21" s="15" t="str">
        <f>_xlfn.IFERROR(VLOOKUP('男子Ｄ'!A20,データ!$P$3:$U$41,5,0),"")</f>
        <v>③</v>
      </c>
      <c r="D21" s="91" t="e">
        <f>VLOOKUP('男子Ｄ'!B21,データ!$P$3:$U$41,2,1)</f>
        <v>#N/A</v>
      </c>
      <c r="E21" s="4"/>
      <c r="F21" s="5"/>
      <c r="G21" s="4"/>
      <c r="H21" s="6"/>
      <c r="K21" s="9"/>
      <c r="L21" s="10"/>
      <c r="M21" s="7"/>
      <c r="N21" s="10"/>
      <c r="O21" s="15" t="str">
        <f>_xlfn.IFERROR(VLOOKUP('男子Ｄ'!R20,データ!$P$3:$U$41,4,0),"")</f>
        <v>木村　尚哉</v>
      </c>
      <c r="P21" s="15" t="str">
        <f>_xlfn.IFERROR(VLOOKUP('男子Ｄ'!R20,データ!$P$3:$U$41,5,0),"")</f>
        <v>③</v>
      </c>
      <c r="Q21" s="91" t="e">
        <f>VLOOKUP('男子Ｄ'!O21,データ!$P$3:$U$41,2,1)</f>
        <v>#N/A</v>
      </c>
      <c r="R21" s="86"/>
    </row>
    <row r="22" spans="1:18" ht="18" customHeight="1">
      <c r="A22" s="86">
        <v>9</v>
      </c>
      <c r="B22" s="14" t="str">
        <f>_xlfn.IFERROR(VLOOKUP('男子Ｄ'!A22,データ!$P$3:$U$41,2,0),"")</f>
        <v>林　　佳生</v>
      </c>
      <c r="C22" s="14" t="str">
        <f>_xlfn.IFERROR(VLOOKUP('男子Ｄ'!A22,データ!$P$3:$U$41,3,0),"")</f>
        <v>③</v>
      </c>
      <c r="D22" s="91" t="str">
        <f>_xlfn.IFERROR(VLOOKUP(A22,データ!$P$3:$U$41,6,0),"              ")</f>
        <v>可児</v>
      </c>
      <c r="E22" s="5"/>
      <c r="G22" s="6"/>
      <c r="H22" s="6"/>
      <c r="K22" s="9"/>
      <c r="L22" s="9"/>
      <c r="N22" s="7"/>
      <c r="O22" s="14" t="str">
        <f>_xlfn.IFERROR(VLOOKUP('男子Ｄ'!R22,データ!$P$3:$U$41,2,0),"")</f>
        <v>松田　航季</v>
      </c>
      <c r="P22" s="14" t="str">
        <f>_xlfn.IFERROR(VLOOKUP('男子Ｄ'!R22,データ!$P$3:$U$41,3,0),"")</f>
        <v>③</v>
      </c>
      <c r="Q22" s="91" t="str">
        <f>_xlfn.IFERROR(VLOOKUP(R22,データ!$P$3:$U$41,6,0),"              ")</f>
        <v>関有知</v>
      </c>
      <c r="R22" s="86">
        <v>21</v>
      </c>
    </row>
    <row r="23" spans="1:18" ht="18" customHeight="1">
      <c r="A23" s="86"/>
      <c r="B23" s="15" t="str">
        <f>_xlfn.IFERROR(VLOOKUP('男子Ｄ'!A22,データ!$P$3:$U$41,4,0),"")</f>
        <v>林　　亮佑</v>
      </c>
      <c r="C23" s="15" t="str">
        <f>_xlfn.IFERROR(VLOOKUP('男子Ｄ'!A22,データ!$P$3:$U$41,5,0),"")</f>
        <v>②</v>
      </c>
      <c r="D23" s="91" t="e">
        <f>VLOOKUP('男子Ｄ'!B23,データ!$P$3:$U$41,2,1)</f>
        <v>#N/A</v>
      </c>
      <c r="G23" s="6"/>
      <c r="H23" s="5"/>
      <c r="K23" s="7"/>
      <c r="L23" s="9"/>
      <c r="O23" s="15" t="str">
        <f>_xlfn.IFERROR(VLOOKUP('男子Ｄ'!R22,データ!$P$3:$U$41,4,0),"")</f>
        <v>日比野竜也</v>
      </c>
      <c r="P23" s="15" t="str">
        <f>_xlfn.IFERROR(VLOOKUP('男子Ｄ'!R22,データ!$P$3:$U$41,5,0),"")</f>
        <v>②</v>
      </c>
      <c r="Q23" s="91" t="e">
        <f>VLOOKUP('男子Ｄ'!O23,データ!$P$3:$U$41,2,1)</f>
        <v>#N/A</v>
      </c>
      <c r="R23" s="86"/>
    </row>
    <row r="24" spans="1:18" ht="18" customHeight="1">
      <c r="A24" s="86">
        <v>10</v>
      </c>
      <c r="B24" s="14" t="str">
        <f>_xlfn.IFERROR(VLOOKUP('男子Ｄ'!A24,データ!$P$3:$U$41,2,0),"")</f>
        <v>豊吉　柊人</v>
      </c>
      <c r="C24" s="14" t="str">
        <f>_xlfn.IFERROR(VLOOKUP('男子Ｄ'!A24,データ!$P$3:$U$41,3,0),"")</f>
        <v>①</v>
      </c>
      <c r="D24" s="91" t="str">
        <f>_xlfn.IFERROR(VLOOKUP(A24,データ!$P$3:$U$41,6,0),"              ")</f>
        <v>県岐阜商</v>
      </c>
      <c r="G24" s="6"/>
      <c r="L24" s="9"/>
      <c r="O24" s="14" t="str">
        <f>_xlfn.IFERROR(VLOOKUP('男子Ｄ'!R24,データ!$P$3:$U$41,2,0),"")</f>
        <v>橋本　竣史</v>
      </c>
      <c r="P24" s="14" t="str">
        <f>_xlfn.IFERROR(VLOOKUP('男子Ｄ'!R24,データ!$P$3:$U$41,3,0),"")</f>
        <v>②</v>
      </c>
      <c r="Q24" s="91" t="str">
        <f>_xlfn.IFERROR(VLOOKUP(R24,データ!$P$3:$U$41,6,0),"              ")</f>
        <v>可児工</v>
      </c>
      <c r="R24" s="86">
        <v>22</v>
      </c>
    </row>
    <row r="25" spans="1:18" ht="18" customHeight="1">
      <c r="A25" s="86"/>
      <c r="B25" s="15" t="str">
        <f>_xlfn.IFERROR(VLOOKUP('男子Ｄ'!A24,データ!$P$3:$U$41,4,0),"")</f>
        <v>藤本　博文</v>
      </c>
      <c r="C25" s="15" t="str">
        <f>_xlfn.IFERROR(VLOOKUP('男子Ｄ'!A24,データ!$P$3:$U$41,5,0),"")</f>
        <v>①</v>
      </c>
      <c r="D25" s="91" t="e">
        <f>VLOOKUP('男子Ｄ'!B25,データ!$P$3:$U$41,2,1)</f>
        <v>#N/A</v>
      </c>
      <c r="E25" s="4"/>
      <c r="G25" s="6"/>
      <c r="L25" s="9"/>
      <c r="N25" s="10"/>
      <c r="O25" s="15" t="str">
        <f>_xlfn.IFERROR(VLOOKUP('男子Ｄ'!R24,データ!$P$3:$U$41,4,0),"")</f>
        <v>畠中健士郎</v>
      </c>
      <c r="P25" s="15" t="str">
        <f>_xlfn.IFERROR(VLOOKUP('男子Ｄ'!R24,データ!$P$3:$U$41,5,0),"")</f>
        <v>②</v>
      </c>
      <c r="Q25" s="91" t="e">
        <f>VLOOKUP('男子Ｄ'!O25,データ!$P$3:$U$41,2,1)</f>
        <v>#N/A</v>
      </c>
      <c r="R25" s="86"/>
    </row>
    <row r="26" spans="1:18" ht="18" customHeight="1">
      <c r="A26" s="86">
        <v>11</v>
      </c>
      <c r="B26" s="14" t="str">
        <f>_xlfn.IFERROR(VLOOKUP('男子Ｄ'!A26,データ!$P$3:$U$41,2,0),"")</f>
        <v>林　幸多郎</v>
      </c>
      <c r="C26" s="14" t="str">
        <f>_xlfn.IFERROR(VLOOKUP('男子Ｄ'!A26,データ!$P$3:$U$41,3,0),"")</f>
        <v>③</v>
      </c>
      <c r="D26" s="91" t="str">
        <f>_xlfn.IFERROR(VLOOKUP(A26,データ!$P$3:$U$41,6,0),"              ")</f>
        <v>麗澤瑞浪</v>
      </c>
      <c r="E26" s="5"/>
      <c r="F26" s="4"/>
      <c r="G26" s="5"/>
      <c r="L26" s="7"/>
      <c r="M26" s="10"/>
      <c r="N26" s="7"/>
      <c r="O26" s="14" t="str">
        <f>_xlfn.IFERROR(VLOOKUP('男子Ｄ'!R26,データ!$P$3:$U$41,2,0),"")</f>
        <v>石埜　光輝</v>
      </c>
      <c r="P26" s="14" t="str">
        <f>_xlfn.IFERROR(VLOOKUP('男子Ｄ'!R26,データ!$P$3:$U$41,3,0),"")</f>
        <v>①</v>
      </c>
      <c r="Q26" s="91" t="str">
        <f>_xlfn.IFERROR(VLOOKUP(R26,データ!$P$3:$U$41,6,0),"              ")</f>
        <v>麗澤瑞浪</v>
      </c>
      <c r="R26" s="86">
        <v>23</v>
      </c>
    </row>
    <row r="27" spans="1:18" ht="18" customHeight="1">
      <c r="A27" s="86"/>
      <c r="B27" s="15" t="str">
        <f>_xlfn.IFERROR(VLOOKUP('男子Ｄ'!A26,データ!$P$3:$U$41,4,0),"")</f>
        <v>一色　凌介</v>
      </c>
      <c r="C27" s="15" t="str">
        <f>_xlfn.IFERROR(VLOOKUP('男子Ｄ'!A26,データ!$P$3:$U$41,5,0),"")</f>
        <v>②</v>
      </c>
      <c r="D27" s="91" t="e">
        <f>VLOOKUP('男子Ｄ'!B27,データ!$P$3:$U$41,2,1)</f>
        <v>#N/A</v>
      </c>
      <c r="F27" s="6"/>
      <c r="M27" s="9"/>
      <c r="O27" s="15" t="str">
        <f>_xlfn.IFERROR(VLOOKUP('男子Ｄ'!R26,データ!$P$3:$U$41,4,0),"")</f>
        <v>川田　駿実</v>
      </c>
      <c r="P27" s="15" t="str">
        <f>_xlfn.IFERROR(VLOOKUP('男子Ｄ'!R26,データ!$P$3:$U$41,5,0),"")</f>
        <v>①</v>
      </c>
      <c r="Q27" s="91" t="e">
        <f>VLOOKUP('男子Ｄ'!O27,データ!$P$3:$U$41,2,1)</f>
        <v>#N/A</v>
      </c>
      <c r="R27" s="86"/>
    </row>
    <row r="28" spans="1:18" ht="18" customHeight="1">
      <c r="A28" s="86">
        <v>12</v>
      </c>
      <c r="B28" s="14" t="str">
        <f>VLOOKUP('男子Ｄ'!A28,データ!$P$65:$U$68,2,0)</f>
        <v>細川　祐希</v>
      </c>
      <c r="C28" s="14" t="str">
        <f>VLOOKUP('男子Ｄ'!A28,データ!$P$65:$U$68,3,0)</f>
        <v>③</v>
      </c>
      <c r="D28" s="92" t="str">
        <f>VLOOKUP(A28,データ!$P$65:$U$68,6,0)</f>
        <v>麗澤瑞浪</v>
      </c>
      <c r="E28" s="2"/>
      <c r="F28" s="5"/>
      <c r="M28" s="7"/>
      <c r="N28" s="2"/>
      <c r="O28" s="14" t="str">
        <f>VLOOKUP('男子Ｄ'!R28,データ!$P$65:$U$68,2,0)</f>
        <v>葛西　辰哉</v>
      </c>
      <c r="P28" s="14" t="str">
        <f>VLOOKUP('男子Ｄ'!R28,データ!$P$65:$U$68,3,0)</f>
        <v>③</v>
      </c>
      <c r="Q28" s="92" t="str">
        <f>VLOOKUP(R28,データ!$P$65:$U$68,6,0)</f>
        <v>県岐阜商</v>
      </c>
      <c r="R28" s="86">
        <v>24</v>
      </c>
    </row>
    <row r="29" spans="1:18" ht="18" customHeight="1">
      <c r="A29" s="86"/>
      <c r="B29" s="15" t="str">
        <f>VLOOKUP('男子Ｄ'!A28,データ!$P$65:$U$68,4,0)</f>
        <v>久田　　天</v>
      </c>
      <c r="C29" s="15" t="str">
        <f>VLOOKUP('男子Ｄ'!A28,データ!$P$65:$U$68,5,0)</f>
        <v>③</v>
      </c>
      <c r="D29" s="92" t="e">
        <f>VLOOKUP('男子Ｄ'!B28,データ!$P$65:$U$68,5,0)</f>
        <v>#N/A</v>
      </c>
      <c r="O29" s="15" t="str">
        <f>VLOOKUP('男子Ｄ'!R28,データ!$P$65:$U$68,4,0)</f>
        <v>三本　悠太</v>
      </c>
      <c r="P29" s="15" t="str">
        <f>VLOOKUP('男子Ｄ'!R28,データ!$P$65:$U$68,5,0)</f>
        <v>③</v>
      </c>
      <c r="Q29" s="92" t="e">
        <f>VLOOKUP('男子Ｄ'!S28,データ!$P$65:$U$68,5,0)</f>
        <v>#N/A</v>
      </c>
      <c r="R29" s="86"/>
    </row>
    <row r="31" ht="13.5">
      <c r="C31" t="s">
        <v>37</v>
      </c>
    </row>
    <row r="32" spans="2:8" ht="13.5">
      <c r="B32" s="12"/>
      <c r="C32" s="12"/>
      <c r="D32" s="89"/>
      <c r="E32" s="3"/>
      <c r="F32" s="3"/>
      <c r="G32" s="3"/>
      <c r="H32" s="3"/>
    </row>
    <row r="33" spans="2:8" ht="13.5">
      <c r="B33" s="12"/>
      <c r="C33" s="12"/>
      <c r="D33" s="89"/>
      <c r="E33" s="1"/>
      <c r="F33" s="4"/>
      <c r="G33" s="3"/>
      <c r="H33" s="3"/>
    </row>
    <row r="34" spans="2:8" ht="13.5">
      <c r="B34" s="12"/>
      <c r="C34" s="12"/>
      <c r="D34" s="89"/>
      <c r="E34" s="2"/>
      <c r="F34" s="5"/>
      <c r="G34" s="10"/>
      <c r="H34" s="1"/>
    </row>
    <row r="35" spans="2:8" ht="13.5">
      <c r="B35" s="12"/>
      <c r="C35" s="12"/>
      <c r="D35" s="89"/>
      <c r="E35" s="3"/>
      <c r="F35" s="3"/>
      <c r="G35" s="3"/>
      <c r="H35" s="3"/>
    </row>
  </sheetData>
  <sheetProtection/>
  <mergeCells count="53">
    <mergeCell ref="D10:D11"/>
    <mergeCell ref="Q10:Q11"/>
    <mergeCell ref="Q12:Q13"/>
    <mergeCell ref="A6:A7"/>
    <mergeCell ref="D6:D7"/>
    <mergeCell ref="Q6:Q7"/>
    <mergeCell ref="A8:A9"/>
    <mergeCell ref="A12:A13"/>
    <mergeCell ref="A10:A11"/>
    <mergeCell ref="D8:D9"/>
    <mergeCell ref="R6:R7"/>
    <mergeCell ref="B1:Q1"/>
    <mergeCell ref="B2:Q2"/>
    <mergeCell ref="D4:O4"/>
    <mergeCell ref="D32:D33"/>
    <mergeCell ref="D34:D35"/>
    <mergeCell ref="R8:R9"/>
    <mergeCell ref="R10:R11"/>
    <mergeCell ref="R12:R13"/>
    <mergeCell ref="Q8:Q9"/>
    <mergeCell ref="A16:A17"/>
    <mergeCell ref="R16:R17"/>
    <mergeCell ref="A14:A15"/>
    <mergeCell ref="Q16:Q17"/>
    <mergeCell ref="Q14:Q15"/>
    <mergeCell ref="D16:D17"/>
    <mergeCell ref="D14:D15"/>
    <mergeCell ref="D12:D13"/>
    <mergeCell ref="R18:R19"/>
    <mergeCell ref="A20:A21"/>
    <mergeCell ref="R20:R21"/>
    <mergeCell ref="A18:A19"/>
    <mergeCell ref="Q20:Q21"/>
    <mergeCell ref="D18:D19"/>
    <mergeCell ref="Q18:Q19"/>
    <mergeCell ref="D20:D21"/>
    <mergeCell ref="R14:R15"/>
    <mergeCell ref="R22:R23"/>
    <mergeCell ref="A24:A25"/>
    <mergeCell ref="R24:R25"/>
    <mergeCell ref="A22:A23"/>
    <mergeCell ref="D22:D23"/>
    <mergeCell ref="Q22:Q23"/>
    <mergeCell ref="Q24:Q25"/>
    <mergeCell ref="D24:D25"/>
    <mergeCell ref="R26:R27"/>
    <mergeCell ref="A28:A29"/>
    <mergeCell ref="Q28:Q29"/>
    <mergeCell ref="R28:R29"/>
    <mergeCell ref="A26:A27"/>
    <mergeCell ref="D28:D29"/>
    <mergeCell ref="Q26:Q27"/>
    <mergeCell ref="D26:D27"/>
  </mergeCells>
  <conditionalFormatting sqref="B6:Q29">
    <cfRule type="containsErrors" priority="1" dxfId="4" stopIfTrue="1">
      <formula>ISERROR(B6)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75" zoomScaleNormal="75" zoomScalePageLayoutView="0" workbookViewId="0" topLeftCell="A1">
      <selection activeCell="B6" sqref="B6"/>
    </sheetView>
  </sheetViews>
  <sheetFormatPr defaultColWidth="9.00390625" defaultRowHeight="13.5"/>
  <cols>
    <col min="1" max="1" width="3.625" style="0" customWidth="1"/>
    <col min="2" max="2" width="12.625" style="0" customWidth="1"/>
    <col min="3" max="3" width="2.50390625" style="0" customWidth="1"/>
    <col min="4" max="4" width="12.625" style="30" customWidth="1"/>
    <col min="5" max="14" width="2.125" style="0" customWidth="1"/>
    <col min="15" max="15" width="12.625" style="0" customWidth="1"/>
    <col min="16" max="16" width="2.50390625" style="0" customWidth="1"/>
    <col min="17" max="17" width="12.625" style="30" customWidth="1"/>
    <col min="18" max="18" width="3.625" style="0" customWidth="1"/>
  </cols>
  <sheetData>
    <row r="1" spans="2:17" ht="13.5">
      <c r="B1" s="87" t="s">
        <v>488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ht="13.5">
      <c r="B2" s="87" t="s">
        <v>16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4" spans="5:16" ht="13.5">
      <c r="E4" s="87" t="s">
        <v>5</v>
      </c>
      <c r="F4" s="87"/>
      <c r="G4" s="87"/>
      <c r="H4" s="87"/>
      <c r="I4" s="87"/>
      <c r="J4" s="87"/>
      <c r="K4" s="87"/>
      <c r="L4" s="87"/>
      <c r="M4" s="87"/>
      <c r="N4" s="87"/>
      <c r="O4" s="11"/>
      <c r="P4" s="11"/>
    </row>
    <row r="6" spans="1:18" ht="18" customHeight="1">
      <c r="A6" s="86">
        <v>1</v>
      </c>
      <c r="B6" s="18" t="str">
        <f>VLOOKUP(A6,データ!$P$70:$U$73,2,0)</f>
        <v>兼山　栞凛</v>
      </c>
      <c r="C6" s="18" t="str">
        <f>VLOOKUP(A6,データ!$P$70:$U$73,3,0)</f>
        <v>③</v>
      </c>
      <c r="D6" s="91" t="str">
        <f>VLOOKUP(A6,データ!$P$70:$U$73,6,0)</f>
        <v>県岐阜商</v>
      </c>
      <c r="E6" s="2"/>
      <c r="N6" s="2"/>
      <c r="O6" s="18" t="str">
        <f>VLOOKUP(R6,データ!$P$70:$U$73,2,0)</f>
        <v>松島かなみ</v>
      </c>
      <c r="P6" s="18" t="str">
        <f>VLOOKUP(R6,データ!$P$70:$U$73,3,0)</f>
        <v>②</v>
      </c>
      <c r="Q6" s="91" t="str">
        <f>VLOOKUP(R6,データ!$P$70:$U$73,6,0)</f>
        <v>県岐阜商</v>
      </c>
      <c r="R6" s="86">
        <v>13</v>
      </c>
    </row>
    <row r="7" spans="1:18" ht="18" customHeight="1">
      <c r="A7" s="86"/>
      <c r="B7" s="19" t="str">
        <f>VLOOKUP(A6,データ!$P$70:$U$73,4,0)</f>
        <v>福田　　愛</v>
      </c>
      <c r="C7" s="19" t="str">
        <f>VLOOKUP(A6,データ!$P$70:$U$73,5,0)</f>
        <v>③</v>
      </c>
      <c r="D7" s="91" t="e">
        <f>VLOOKUP(B6,データ!$P$70:$U$73,5,0)</f>
        <v>#N/A</v>
      </c>
      <c r="F7" s="4"/>
      <c r="M7" s="10"/>
      <c r="O7" s="19" t="str">
        <f>VLOOKUP(R6,データ!$P$70:$U$73,4,0)</f>
        <v>関谷　　花</v>
      </c>
      <c r="P7" s="19" t="str">
        <f>VLOOKUP(R6,データ!$P$70:$U$73,5,0)</f>
        <v>②</v>
      </c>
      <c r="Q7" s="91" t="e">
        <f>VLOOKUP(S6,データ!$P$70:$U$73,5,0)</f>
        <v>#N/A</v>
      </c>
      <c r="R7" s="86"/>
    </row>
    <row r="8" spans="1:18" ht="18" customHeight="1">
      <c r="A8" s="86">
        <v>2</v>
      </c>
      <c r="B8" s="18" t="str">
        <f>_xlfn.IFERROR(VLOOKUP(A8,データ!$W$3:$AB$41,2,0),"")</f>
        <v>増田　晴香</v>
      </c>
      <c r="C8" s="18" t="str">
        <f>_xlfn.IFERROR(VLOOKUP(A8,データ!$W$3:$AB$41,3,0),"")</f>
        <v>③</v>
      </c>
      <c r="D8" s="91" t="str">
        <f>_xlfn.IFERROR(VLOOKUP(A8,データ!$W$3:$AB$41,6,0),"              ")</f>
        <v>麗澤瑞浪</v>
      </c>
      <c r="F8" s="6"/>
      <c r="M8" s="9"/>
      <c r="O8" s="18" t="str">
        <f>_xlfn.IFERROR(VLOOKUP(R8,データ!$W$3:$AB$41,2,0),"")</f>
        <v>籠橋　万知</v>
      </c>
      <c r="P8" s="18" t="str">
        <f>_xlfn.IFERROR(VLOOKUP(R8,データ!$W$3:$AB$41,3,0),"")</f>
        <v>③</v>
      </c>
      <c r="Q8" s="91" t="str">
        <f>_xlfn.IFERROR(VLOOKUP(R8,データ!$W$3:$AB$41,6,0),"              ")</f>
        <v>麗澤瑞浪</v>
      </c>
      <c r="R8" s="86">
        <v>14</v>
      </c>
    </row>
    <row r="9" spans="1:18" ht="18" customHeight="1">
      <c r="A9" s="86"/>
      <c r="B9" s="19" t="str">
        <f>_xlfn.IFERROR(VLOOKUP(A8,データ!$W$3:$AB$41,4,0),"")</f>
        <v>小久保杏香</v>
      </c>
      <c r="C9" s="19" t="str">
        <f>_xlfn.IFERROR(VLOOKUP(A8,データ!$W$3:$AB$41,5,0),"")</f>
        <v>③</v>
      </c>
      <c r="D9" s="91" t="e">
        <f>VLOOKUP(B9,データ!$W$3:$AB$41,2,0)</f>
        <v>#N/A</v>
      </c>
      <c r="E9" s="4"/>
      <c r="F9" s="5"/>
      <c r="G9" s="4"/>
      <c r="L9" s="10"/>
      <c r="M9" s="7"/>
      <c r="N9" s="10"/>
      <c r="O9" s="19" t="str">
        <f>_xlfn.IFERROR(VLOOKUP(R8,データ!$W$3:$AB$41,4,0),"")</f>
        <v>松本　祐菜</v>
      </c>
      <c r="P9" s="19" t="str">
        <f>_xlfn.IFERROR(VLOOKUP(R8,データ!$W$3:$AB$41,5,0),"")</f>
        <v>③</v>
      </c>
      <c r="Q9" s="91" t="e">
        <f>VLOOKUP(O9,データ!$W$3:$AB$41,2,0)</f>
        <v>#N/A</v>
      </c>
      <c r="R9" s="86"/>
    </row>
    <row r="10" spans="1:18" ht="18" customHeight="1">
      <c r="A10" s="86">
        <v>3</v>
      </c>
      <c r="B10" s="18" t="str">
        <f>_xlfn.IFERROR(VLOOKUP(A10,データ!$W$3:$AB$41,2,0),"")</f>
        <v>間宮　万結</v>
      </c>
      <c r="C10" s="18" t="str">
        <f>_xlfn.IFERROR(VLOOKUP(A10,データ!$W$3:$AB$41,3,0),"")</f>
        <v>①</v>
      </c>
      <c r="D10" s="91" t="str">
        <f>_xlfn.IFERROR(VLOOKUP(A10,データ!$W$3:$AB$41,6,0),"              ")</f>
        <v>関</v>
      </c>
      <c r="E10" s="5"/>
      <c r="G10" s="6"/>
      <c r="L10" s="9"/>
      <c r="N10" s="7"/>
      <c r="O10" s="18" t="str">
        <f>_xlfn.IFERROR(VLOOKUP(R10,データ!$W$3:$AB$41,2,0),"")</f>
        <v>小寺ひま璃</v>
      </c>
      <c r="P10" s="18" t="str">
        <f>_xlfn.IFERROR(VLOOKUP(R10,データ!$W$3:$AB$41,3,0),"")</f>
        <v>③</v>
      </c>
      <c r="Q10" s="91" t="str">
        <f>_xlfn.IFERROR(VLOOKUP(R10,データ!$W$3:$AB$41,6,0),"              ")</f>
        <v>加納</v>
      </c>
      <c r="R10" s="86">
        <v>15</v>
      </c>
    </row>
    <row r="11" spans="1:18" ht="18" customHeight="1">
      <c r="A11" s="86"/>
      <c r="B11" s="19" t="str">
        <f>_xlfn.IFERROR(VLOOKUP(A10,データ!$W$3:$AB$41,4,0),"")</f>
        <v>古田　唯夏</v>
      </c>
      <c r="C11" s="19" t="str">
        <f>_xlfn.IFERROR(VLOOKUP(A10,データ!$W$3:$AB$41,5,0),"")</f>
        <v>①</v>
      </c>
      <c r="D11" s="91" t="e">
        <f>VLOOKUP(B11,データ!$W$3:$AB$41,2,0)</f>
        <v>#N/A</v>
      </c>
      <c r="G11" s="6"/>
      <c r="L11" s="9"/>
      <c r="O11" s="19" t="str">
        <f>_xlfn.IFERROR(VLOOKUP(R10,データ!$W$3:$AB$41,4,0),"")</f>
        <v>堀　こころ</v>
      </c>
      <c r="P11" s="19" t="str">
        <f>_xlfn.IFERROR(VLOOKUP(R10,データ!$W$3:$AB$41,5,0),"")</f>
        <v>③</v>
      </c>
      <c r="Q11" s="91" t="e">
        <f>VLOOKUP(O11,データ!$W$3:$AB$41,2,0)</f>
        <v>#N/A</v>
      </c>
      <c r="R11" s="86"/>
    </row>
    <row r="12" spans="1:18" ht="18" customHeight="1">
      <c r="A12" s="86">
        <v>4</v>
      </c>
      <c r="B12" s="18" t="str">
        <f>_xlfn.IFERROR(VLOOKUP(A12,データ!$W$3:$AB$41,2,0),"")</f>
        <v>藤村　香文</v>
      </c>
      <c r="C12" s="18" t="str">
        <f>_xlfn.IFERROR(VLOOKUP(A12,データ!$W$3:$AB$41,3,0),"")</f>
        <v>②</v>
      </c>
      <c r="D12" s="91" t="str">
        <f>_xlfn.IFERROR(VLOOKUP(A12,データ!$W$3:$AB$41,6,0),"              ")</f>
        <v>武義</v>
      </c>
      <c r="G12" s="6"/>
      <c r="H12" s="4"/>
      <c r="K12" s="10"/>
      <c r="L12" s="9"/>
      <c r="O12" s="18" t="str">
        <f>_xlfn.IFERROR(VLOOKUP(R12,データ!$W$3:$AB$41,2,0),"")</f>
        <v>瀧本　彩乃</v>
      </c>
      <c r="P12" s="18" t="str">
        <f>_xlfn.IFERROR(VLOOKUP(R12,データ!$W$3:$AB$41,3,0),"")</f>
        <v>③</v>
      </c>
      <c r="Q12" s="91" t="str">
        <f>_xlfn.IFERROR(VLOOKUP(R12,データ!$W$3:$AB$41,6,0),"              ")</f>
        <v>関</v>
      </c>
      <c r="R12" s="86">
        <v>16</v>
      </c>
    </row>
    <row r="13" spans="1:18" ht="18" customHeight="1">
      <c r="A13" s="86"/>
      <c r="B13" s="19" t="str">
        <f>_xlfn.IFERROR(VLOOKUP(A12,データ!$W$3:$AB$41,4,0),"")</f>
        <v>青井　佑奈</v>
      </c>
      <c r="C13" s="19" t="str">
        <f>_xlfn.IFERROR(VLOOKUP(A12,データ!$W$3:$AB$41,5,0),"")</f>
        <v>③</v>
      </c>
      <c r="D13" s="91" t="e">
        <f>VLOOKUP(B13,データ!$W$3:$AB$41,2,0)</f>
        <v>#N/A</v>
      </c>
      <c r="E13" s="4"/>
      <c r="G13" s="6"/>
      <c r="H13" s="6"/>
      <c r="K13" s="9"/>
      <c r="L13" s="9"/>
      <c r="N13" s="10"/>
      <c r="O13" s="19" t="str">
        <f>_xlfn.IFERROR(VLOOKUP(R12,データ!$W$3:$AB$41,4,0),"")</f>
        <v>西部みらい</v>
      </c>
      <c r="P13" s="19" t="str">
        <f>_xlfn.IFERROR(VLOOKUP(R12,データ!$W$3:$AB$41,5,0),"")</f>
        <v>③</v>
      </c>
      <c r="Q13" s="91" t="e">
        <f>VLOOKUP(O13,データ!$W$3:$AB$41,2,0)</f>
        <v>#N/A</v>
      </c>
      <c r="R13" s="86"/>
    </row>
    <row r="14" spans="1:18" ht="18" customHeight="1">
      <c r="A14" s="86">
        <v>5</v>
      </c>
      <c r="B14" s="18" t="str">
        <f>_xlfn.IFERROR(VLOOKUP(A14,データ!$W$3:$AB$41,2,0),"")</f>
        <v>笠原　千晴</v>
      </c>
      <c r="C14" s="18" t="str">
        <f>_xlfn.IFERROR(VLOOKUP(A14,データ!$W$3:$AB$41,3,0),"")</f>
        <v>③</v>
      </c>
      <c r="D14" s="91" t="str">
        <f>_xlfn.IFERROR(VLOOKUP(A14,データ!$W$3:$AB$41,6,0),"              ")</f>
        <v>県岐阜商</v>
      </c>
      <c r="E14" s="5"/>
      <c r="F14" s="4"/>
      <c r="G14" s="5"/>
      <c r="H14" s="6"/>
      <c r="K14" s="9"/>
      <c r="L14" s="7"/>
      <c r="M14" s="10"/>
      <c r="N14" s="7"/>
      <c r="O14" s="18" t="str">
        <f>_xlfn.IFERROR(VLOOKUP(R14,データ!$W$3:$AB$41,2,0),"")</f>
        <v>樋口　琴音</v>
      </c>
      <c r="P14" s="18" t="str">
        <f>_xlfn.IFERROR(VLOOKUP(R14,データ!$W$3:$AB$41,3,0),"")</f>
        <v>③</v>
      </c>
      <c r="Q14" s="91" t="str">
        <f>_xlfn.IFERROR(VLOOKUP(R14,データ!$W$3:$AB$41,6,0),"              ")</f>
        <v>大垣西</v>
      </c>
      <c r="R14" s="86">
        <v>17</v>
      </c>
    </row>
    <row r="15" spans="1:18" ht="18" customHeight="1">
      <c r="A15" s="86"/>
      <c r="B15" s="19" t="str">
        <f>_xlfn.IFERROR(VLOOKUP(A14,データ!$W$3:$AB$41,4,0),"")</f>
        <v>吉田　　桜</v>
      </c>
      <c r="C15" s="19" t="str">
        <f>_xlfn.IFERROR(VLOOKUP(A14,データ!$W$3:$AB$41,5,0),"")</f>
        <v>②</v>
      </c>
      <c r="D15" s="91" t="e">
        <f>VLOOKUP(B15,データ!$W$3:$AB$41,2,0)</f>
        <v>#N/A</v>
      </c>
      <c r="F15" s="6"/>
      <c r="H15" s="6"/>
      <c r="K15" s="9"/>
      <c r="M15" s="9"/>
      <c r="O15" s="19" t="str">
        <f>_xlfn.IFERROR(VLOOKUP(R14,データ!$W$3:$AB$41,4,0),"")</f>
        <v>小野絵里香</v>
      </c>
      <c r="P15" s="19" t="str">
        <f>_xlfn.IFERROR(VLOOKUP(R14,データ!$W$3:$AB$41,5,0),"")</f>
        <v>③</v>
      </c>
      <c r="Q15" s="91" t="e">
        <f>VLOOKUP(O15,データ!$W$3:$AB$41,2,0)</f>
        <v>#N/A</v>
      </c>
      <c r="R15" s="86"/>
    </row>
    <row r="16" spans="1:18" ht="18" customHeight="1">
      <c r="A16" s="86">
        <v>6</v>
      </c>
      <c r="B16" s="18" t="str">
        <f>_xlfn.IFERROR(VLOOKUP(A16,データ!$W$3:$AB$41,2,0),"")</f>
        <v>川路　美衣</v>
      </c>
      <c r="C16" s="18" t="str">
        <f>_xlfn.IFERROR(VLOOKUP(A16,データ!$W$3:$AB$41,3,0),"")</f>
        <v>③</v>
      </c>
      <c r="D16" s="91" t="str">
        <f>_xlfn.IFERROR(VLOOKUP(A16,データ!$W$3:$AB$41,6,0),"              ")</f>
        <v>東濃実</v>
      </c>
      <c r="E16" s="2"/>
      <c r="F16" s="5"/>
      <c r="H16" s="6"/>
      <c r="K16" s="9"/>
      <c r="M16" s="7"/>
      <c r="N16" s="2"/>
      <c r="O16" s="18" t="str">
        <f>_xlfn.IFERROR(VLOOKUP(R16,データ!$W$3:$AB$41,2,0),"")</f>
        <v>宮本　雪凪</v>
      </c>
      <c r="P16" s="18" t="str">
        <f>_xlfn.IFERROR(VLOOKUP(R16,データ!$W$3:$AB$41,3,0),"")</f>
        <v>①</v>
      </c>
      <c r="Q16" s="91" t="str">
        <f>_xlfn.IFERROR(VLOOKUP(R16,データ!$W$3:$AB$41,6,0),"              ")</f>
        <v>県岐阜商</v>
      </c>
      <c r="R16" s="86">
        <v>18</v>
      </c>
    </row>
    <row r="17" spans="1:18" ht="18" customHeight="1">
      <c r="A17" s="86"/>
      <c r="B17" s="19" t="str">
        <f>_xlfn.IFERROR(VLOOKUP(A16,データ!$W$3:$AB$41,4,0),"")</f>
        <v>渡邊明衣里</v>
      </c>
      <c r="C17" s="19" t="str">
        <f>_xlfn.IFERROR(VLOOKUP(A16,データ!$W$3:$AB$41,5,0),"")</f>
        <v>②</v>
      </c>
      <c r="D17" s="91" t="e">
        <f>VLOOKUP(B17,データ!$W$3:$AB$41,2,0)</f>
        <v>#N/A</v>
      </c>
      <c r="H17" s="6"/>
      <c r="I17" s="8"/>
      <c r="J17" s="2"/>
      <c r="K17" s="9"/>
      <c r="O17" s="19" t="str">
        <f>_xlfn.IFERROR(VLOOKUP(R16,データ!$W$3:$AB$41,4,0),"")</f>
        <v>半田　茜子</v>
      </c>
      <c r="P17" s="19" t="str">
        <f>_xlfn.IFERROR(VLOOKUP(R16,データ!$W$3:$AB$41,5,0),"")</f>
        <v>①</v>
      </c>
      <c r="Q17" s="91" t="e">
        <f>VLOOKUP(O17,データ!$W$3:$AB$41,2,0)</f>
        <v>#N/A</v>
      </c>
      <c r="R17" s="86"/>
    </row>
    <row r="18" spans="1:18" ht="18" customHeight="1">
      <c r="A18" s="86">
        <v>7</v>
      </c>
      <c r="B18" s="18" t="str">
        <f>_xlfn.IFERROR(VLOOKUP(A18,データ!$W$3:$AB$41,2,0),"")</f>
        <v>豊吉　彩乃</v>
      </c>
      <c r="C18" s="18" t="str">
        <f>_xlfn.IFERROR(VLOOKUP(A18,データ!$W$3:$AB$41,3,0),"")</f>
        <v>③</v>
      </c>
      <c r="D18" s="91" t="str">
        <f>_xlfn.IFERROR(VLOOKUP(A18,データ!$W$3:$AB$41,6,0),"              ")</f>
        <v>岐阜</v>
      </c>
      <c r="E18" s="2"/>
      <c r="H18" s="6"/>
      <c r="K18" s="9"/>
      <c r="N18" s="2"/>
      <c r="O18" s="18" t="str">
        <f>_xlfn.IFERROR(VLOOKUP(R18,データ!$W$3:$AB$41,2,0),"")</f>
        <v>堂前　瑠希</v>
      </c>
      <c r="P18" s="18" t="str">
        <f>_xlfn.IFERROR(VLOOKUP(R18,データ!$W$3:$AB$41,3,0),"")</f>
        <v>②</v>
      </c>
      <c r="Q18" s="91" t="str">
        <f>_xlfn.IFERROR(VLOOKUP(R18,データ!$W$3:$AB$41,6,0),"              ")</f>
        <v>県岐阜商</v>
      </c>
      <c r="R18" s="86">
        <v>19</v>
      </c>
    </row>
    <row r="19" spans="1:18" ht="18" customHeight="1">
      <c r="A19" s="86"/>
      <c r="B19" s="19" t="str">
        <f>_xlfn.IFERROR(VLOOKUP(A18,データ!$W$3:$AB$41,4,0),"")</f>
        <v>田中　美結</v>
      </c>
      <c r="C19" s="19" t="str">
        <f>_xlfn.IFERROR(VLOOKUP(A18,データ!$W$3:$AB$41,5,0),"")</f>
        <v>③</v>
      </c>
      <c r="D19" s="91" t="e">
        <f>VLOOKUP(B19,データ!$W$3:$AB$41,2,0)</f>
        <v>#N/A</v>
      </c>
      <c r="F19" s="4"/>
      <c r="H19" s="6"/>
      <c r="K19" s="9"/>
      <c r="M19" s="10"/>
      <c r="O19" s="19" t="str">
        <f>_xlfn.IFERROR(VLOOKUP(R18,データ!$W$3:$AB$41,4,0),"")</f>
        <v>松尾　希依</v>
      </c>
      <c r="P19" s="19" t="str">
        <f>_xlfn.IFERROR(VLOOKUP(R18,データ!$W$3:$AB$41,5,0),"")</f>
        <v>②</v>
      </c>
      <c r="Q19" s="91" t="e">
        <f>VLOOKUP(O19,データ!$W$3:$AB$41,2,0)</f>
        <v>#N/A</v>
      </c>
      <c r="R19" s="86"/>
    </row>
    <row r="20" spans="1:18" ht="18" customHeight="1">
      <c r="A20" s="86">
        <v>8</v>
      </c>
      <c r="B20" s="18" t="str">
        <f>_xlfn.IFERROR(VLOOKUP(A20,データ!$W$3:$AB$41,2,0),"")</f>
        <v>糸魚川茉心</v>
      </c>
      <c r="C20" s="18" t="str">
        <f>_xlfn.IFERROR(VLOOKUP(A20,データ!$W$3:$AB$41,3,0),"")</f>
        <v>③</v>
      </c>
      <c r="D20" s="91" t="str">
        <f>_xlfn.IFERROR(VLOOKUP(A20,データ!$W$3:$AB$41,6,0),"              ")</f>
        <v>中津</v>
      </c>
      <c r="F20" s="6"/>
      <c r="H20" s="6"/>
      <c r="K20" s="9"/>
      <c r="M20" s="9"/>
      <c r="O20" s="18" t="str">
        <f>_xlfn.IFERROR(VLOOKUP(R20,データ!$W$3:$AB$41,2,0),"")</f>
        <v>向山　実来</v>
      </c>
      <c r="P20" s="18" t="str">
        <f>_xlfn.IFERROR(VLOOKUP(R20,データ!$W$3:$AB$41,3,0),"")</f>
        <v>①</v>
      </c>
      <c r="Q20" s="91" t="str">
        <f>_xlfn.IFERROR(VLOOKUP(R20,データ!$W$3:$AB$41,6,0),"              ")</f>
        <v>大垣南</v>
      </c>
      <c r="R20" s="86">
        <v>20</v>
      </c>
    </row>
    <row r="21" spans="1:18" ht="18" customHeight="1">
      <c r="A21" s="86"/>
      <c r="B21" s="19" t="str">
        <f>_xlfn.IFERROR(VLOOKUP(A20,データ!$W$3:$AB$41,4,0),"")</f>
        <v>伊澤　亜希</v>
      </c>
      <c r="C21" s="19" t="str">
        <f>_xlfn.IFERROR(VLOOKUP(A20,データ!$W$3:$AB$41,5,0),"")</f>
        <v>③</v>
      </c>
      <c r="D21" s="91" t="e">
        <f>VLOOKUP(B21,データ!$W$3:$AB$41,2,0)</f>
        <v>#N/A</v>
      </c>
      <c r="E21" s="4"/>
      <c r="F21" s="5"/>
      <c r="G21" s="4"/>
      <c r="H21" s="6"/>
      <c r="K21" s="9"/>
      <c r="L21" s="10"/>
      <c r="M21" s="7"/>
      <c r="N21" s="10"/>
      <c r="O21" s="19" t="str">
        <f>_xlfn.IFERROR(VLOOKUP(R20,データ!$W$3:$AB$41,4,0),"")</f>
        <v>近藤　春奈</v>
      </c>
      <c r="P21" s="19" t="str">
        <f>_xlfn.IFERROR(VLOOKUP(R20,データ!$W$3:$AB$41,5,0),"")</f>
        <v>①</v>
      </c>
      <c r="Q21" s="91" t="e">
        <f>VLOOKUP(O21,データ!$W$3:$AB$41,2,0)</f>
        <v>#N/A</v>
      </c>
      <c r="R21" s="86"/>
    </row>
    <row r="22" spans="1:18" ht="18" customHeight="1">
      <c r="A22" s="86">
        <v>9</v>
      </c>
      <c r="B22" s="18" t="str">
        <f>_xlfn.IFERROR(VLOOKUP(A22,データ!$W$3:$AB$41,2,0),"")</f>
        <v>足立　莉子</v>
      </c>
      <c r="C22" s="18" t="str">
        <f>_xlfn.IFERROR(VLOOKUP(A22,データ!$W$3:$AB$41,3,0),"")</f>
        <v>①</v>
      </c>
      <c r="D22" s="91" t="str">
        <f>_xlfn.IFERROR(VLOOKUP(A22,データ!$W$3:$AB$41,6,0),"              ")</f>
        <v>関</v>
      </c>
      <c r="E22" s="5"/>
      <c r="G22" s="6"/>
      <c r="H22" s="6"/>
      <c r="K22" s="9"/>
      <c r="L22" s="9"/>
      <c r="N22" s="7"/>
      <c r="O22" s="18" t="str">
        <f>_xlfn.IFERROR(VLOOKUP(R22,データ!$W$3:$AB$41,2,0),"")</f>
        <v>淺里　　桃</v>
      </c>
      <c r="P22" s="18" t="str">
        <f>_xlfn.IFERROR(VLOOKUP(R22,データ!$W$3:$AB$41,3,0),"")</f>
        <v>③</v>
      </c>
      <c r="Q22" s="91" t="str">
        <f>_xlfn.IFERROR(VLOOKUP(R22,データ!$W$3:$AB$41,6,0),"              ")</f>
        <v>東濃実</v>
      </c>
      <c r="R22" s="86">
        <v>21</v>
      </c>
    </row>
    <row r="23" spans="1:18" ht="18" customHeight="1">
      <c r="A23" s="86"/>
      <c r="B23" s="19" t="str">
        <f>_xlfn.IFERROR(VLOOKUP(A22,データ!$W$3:$AB$41,4,0),"")</f>
        <v>石井　　晶</v>
      </c>
      <c r="C23" s="19" t="str">
        <f>_xlfn.IFERROR(VLOOKUP(A22,データ!$W$3:$AB$41,5,0),"")</f>
        <v>①</v>
      </c>
      <c r="D23" s="91" t="e">
        <f>VLOOKUP(B23,データ!$W$3:$AB$41,2,0)</f>
        <v>#N/A</v>
      </c>
      <c r="G23" s="6"/>
      <c r="H23" s="5"/>
      <c r="K23" s="7"/>
      <c r="L23" s="9"/>
      <c r="O23" s="19" t="str">
        <f>_xlfn.IFERROR(VLOOKUP(R22,データ!$W$3:$AB$41,4,0),"")</f>
        <v>岩井　芹奈</v>
      </c>
      <c r="P23" s="19" t="str">
        <f>_xlfn.IFERROR(VLOOKUP(R22,データ!$W$3:$AB$41,5,0),"")</f>
        <v>③</v>
      </c>
      <c r="Q23" s="91" t="e">
        <f>VLOOKUP(O23,データ!$W$3:$AB$41,2,0)</f>
        <v>#N/A</v>
      </c>
      <c r="R23" s="86"/>
    </row>
    <row r="24" spans="1:18" ht="18" customHeight="1">
      <c r="A24" s="86">
        <v>10</v>
      </c>
      <c r="B24" s="18" t="str">
        <f>_xlfn.IFERROR(VLOOKUP(A24,データ!$W$3:$AB$41,2,0),"")</f>
        <v>三本　紗衣</v>
      </c>
      <c r="C24" s="18" t="str">
        <f>_xlfn.IFERROR(VLOOKUP(A24,データ!$W$3:$AB$41,3,0),"")</f>
        <v>①</v>
      </c>
      <c r="D24" s="91" t="str">
        <f>_xlfn.IFERROR(VLOOKUP(A24,データ!$W$3:$AB$41,6,0),"              ")</f>
        <v>県岐阜商</v>
      </c>
      <c r="G24" s="6"/>
      <c r="L24" s="9"/>
      <c r="O24" s="18" t="str">
        <f>_xlfn.IFERROR(VLOOKUP(R24,データ!$W$3:$AB$41,2,0),"")</f>
        <v>佐藤　美琴</v>
      </c>
      <c r="P24" s="18" t="str">
        <f>_xlfn.IFERROR(VLOOKUP(R24,データ!$W$3:$AB$41,3,0),"")</f>
        <v>②</v>
      </c>
      <c r="Q24" s="91" t="str">
        <f>_xlfn.IFERROR(VLOOKUP(R24,データ!$W$3:$AB$41,6,0),"              ")</f>
        <v>大垣西</v>
      </c>
      <c r="R24" s="86">
        <v>22</v>
      </c>
    </row>
    <row r="25" spans="1:18" ht="18" customHeight="1">
      <c r="A25" s="86"/>
      <c r="B25" s="19" t="str">
        <f>_xlfn.IFERROR(VLOOKUP(A24,データ!$W$3:$AB$41,4,0),"")</f>
        <v>松林　麻央</v>
      </c>
      <c r="C25" s="19" t="str">
        <f>_xlfn.IFERROR(VLOOKUP(A24,データ!$W$3:$AB$41,5,0),"")</f>
        <v>①</v>
      </c>
      <c r="D25" s="91" t="e">
        <f>VLOOKUP(B25,データ!$W$3:$AB$41,2,0)</f>
        <v>#N/A</v>
      </c>
      <c r="E25" s="4"/>
      <c r="G25" s="6"/>
      <c r="L25" s="9"/>
      <c r="N25" s="10"/>
      <c r="O25" s="19" t="str">
        <f>_xlfn.IFERROR(VLOOKUP(R24,データ!$W$3:$AB$41,4,0),"")</f>
        <v>川瀬　友芽</v>
      </c>
      <c r="P25" s="19" t="str">
        <f>_xlfn.IFERROR(VLOOKUP(R24,データ!$W$3:$AB$41,5,0),"")</f>
        <v>②</v>
      </c>
      <c r="Q25" s="91" t="e">
        <f>VLOOKUP(O25,データ!$W$3:$AB$41,2,0)</f>
        <v>#N/A</v>
      </c>
      <c r="R25" s="86"/>
    </row>
    <row r="26" spans="1:18" ht="18" customHeight="1">
      <c r="A26" s="86">
        <v>11</v>
      </c>
      <c r="B26" s="18" t="str">
        <f>_xlfn.IFERROR(VLOOKUP(A26,データ!$W$3:$AB$41,2,0),"")</f>
        <v>大宮　涼乃</v>
      </c>
      <c r="C26" s="18" t="str">
        <f>_xlfn.IFERROR(VLOOKUP(A26,データ!$W$3:$AB$41,3,0),"")</f>
        <v>②</v>
      </c>
      <c r="D26" s="91" t="str">
        <f>_xlfn.IFERROR(VLOOKUP(A26,データ!$W$3:$AB$41,6,0),"              ")</f>
        <v>恵那</v>
      </c>
      <c r="E26" s="5"/>
      <c r="F26" s="4"/>
      <c r="G26" s="5"/>
      <c r="L26" s="7"/>
      <c r="M26" s="10"/>
      <c r="N26" s="7"/>
      <c r="O26" s="18" t="str">
        <f>_xlfn.IFERROR(VLOOKUP(R26,データ!$W$3:$AB$41,2,0),"")</f>
        <v>安江　一遥</v>
      </c>
      <c r="P26" s="18" t="str">
        <f>_xlfn.IFERROR(VLOOKUP(R26,データ!$W$3:$AB$41,3,0),"")</f>
        <v>③</v>
      </c>
      <c r="Q26" s="91" t="str">
        <f>_xlfn.IFERROR(VLOOKUP(R26,データ!$W$3:$AB$41,6,0),"              ")</f>
        <v>恵那</v>
      </c>
      <c r="R26" s="86">
        <v>23</v>
      </c>
    </row>
    <row r="27" spans="1:18" ht="18" customHeight="1">
      <c r="A27" s="86"/>
      <c r="B27" s="19" t="str">
        <f>_xlfn.IFERROR(VLOOKUP(A26,データ!$W$3:$AB$41,4,0),"")</f>
        <v>荒川　　葵</v>
      </c>
      <c r="C27" s="19" t="str">
        <f>_xlfn.IFERROR(VLOOKUP(A26,データ!$W$3:$AB$41,5,0),"")</f>
        <v>②</v>
      </c>
      <c r="D27" s="91" t="e">
        <f>VLOOKUP(B27,データ!$W$3:$AB$41,2,0)</f>
        <v>#N/A</v>
      </c>
      <c r="F27" s="6"/>
      <c r="M27" s="9"/>
      <c r="O27" s="19" t="str">
        <f>_xlfn.IFERROR(VLOOKUP(R26,データ!$W$3:$AB$41,4,0),"")</f>
        <v>齋藤　来春</v>
      </c>
      <c r="P27" s="19" t="str">
        <f>_xlfn.IFERROR(VLOOKUP(R26,データ!$W$3:$AB$41,5,0),"")</f>
        <v>③</v>
      </c>
      <c r="Q27" s="91" t="e">
        <f>VLOOKUP(O27,データ!$W$3:$AB$41,2,0)</f>
        <v>#N/A</v>
      </c>
      <c r="R27" s="86"/>
    </row>
    <row r="28" spans="1:18" ht="18" customHeight="1">
      <c r="A28" s="86">
        <v>12</v>
      </c>
      <c r="B28" s="18" t="str">
        <f>VLOOKUP(A28,データ!$P$70:$U$73,2,0)</f>
        <v>深尾　梨未</v>
      </c>
      <c r="C28" s="18" t="str">
        <f>VLOOKUP(A28,データ!$P$70:$U$73,3,0)</f>
        <v>①</v>
      </c>
      <c r="D28" s="91" t="str">
        <f>VLOOKUP(A28,データ!$P$70:$U$73,6,0)</f>
        <v>県岐阜商</v>
      </c>
      <c r="E28" s="2"/>
      <c r="F28" s="5"/>
      <c r="M28" s="7"/>
      <c r="N28" s="2"/>
      <c r="O28" s="18" t="str">
        <f>VLOOKUP(R28,データ!$P$70:$U$73,2,0)</f>
        <v>宗宮　　彩</v>
      </c>
      <c r="P28" s="18" t="str">
        <f>VLOOKUP(R28,データ!$P$70:$U$73,3,0)</f>
        <v>③</v>
      </c>
      <c r="Q28" s="91" t="str">
        <f>VLOOKUP(R28,データ!$P$70:$U$73,6,0)</f>
        <v>県岐阜商</v>
      </c>
      <c r="R28" s="86">
        <v>24</v>
      </c>
    </row>
    <row r="29" spans="1:18" ht="18" customHeight="1">
      <c r="A29" s="86"/>
      <c r="B29" s="19" t="str">
        <f>VLOOKUP(A28,データ!$P$70:$U$73,4,0)</f>
        <v>有鹿　　桃</v>
      </c>
      <c r="C29" s="19" t="str">
        <f>VLOOKUP(A28,データ!$P$70:$U$73,5,0)</f>
        <v>①</v>
      </c>
      <c r="D29" s="91" t="e">
        <f>VLOOKUP(B28,データ!$P$70:$U$73,5,0)</f>
        <v>#N/A</v>
      </c>
      <c r="O29" s="19" t="str">
        <f>VLOOKUP(R28,データ!$P$70:$U$73,4,0)</f>
        <v>後藤　舞幸</v>
      </c>
      <c r="P29" s="19" t="str">
        <f>VLOOKUP(R28,データ!$P$70:$U$73,5,0)</f>
        <v>③</v>
      </c>
      <c r="Q29" s="91" t="e">
        <f>VLOOKUP(S28,データ!$P$70:$U$73,5,0)</f>
        <v>#N/A</v>
      </c>
      <c r="R29" s="86"/>
    </row>
    <row r="31" ht="13.5">
      <c r="C31" t="s">
        <v>37</v>
      </c>
    </row>
    <row r="32" spans="2:8" ht="13.5">
      <c r="B32" s="12"/>
      <c r="C32" s="12"/>
      <c r="D32" s="89"/>
      <c r="E32" s="3"/>
      <c r="F32" s="3"/>
      <c r="G32" s="3"/>
      <c r="H32" s="3"/>
    </row>
    <row r="33" spans="2:8" ht="13.5">
      <c r="B33" s="12"/>
      <c r="C33" s="12"/>
      <c r="D33" s="89"/>
      <c r="E33" s="1"/>
      <c r="F33" s="4"/>
      <c r="G33" s="3"/>
      <c r="H33" s="3"/>
    </row>
    <row r="34" spans="2:8" ht="13.5">
      <c r="B34" s="12"/>
      <c r="C34" s="12"/>
      <c r="D34" s="89"/>
      <c r="E34" s="2"/>
      <c r="F34" s="5"/>
      <c r="G34" s="10"/>
      <c r="H34" s="1"/>
    </row>
    <row r="35" spans="2:8" ht="13.5">
      <c r="B35" s="12"/>
      <c r="C35" s="12"/>
      <c r="D35" s="89"/>
      <c r="E35" s="3"/>
      <c r="F35" s="3"/>
      <c r="G35" s="3"/>
      <c r="H35" s="3"/>
    </row>
    <row r="36" spans="3:11" ht="13.5">
      <c r="C36" s="3"/>
      <c r="D36" s="93"/>
      <c r="E36" s="3"/>
      <c r="F36" s="3"/>
      <c r="G36" s="3"/>
      <c r="H36" s="3"/>
      <c r="I36" s="3"/>
      <c r="J36" s="3"/>
      <c r="K36" s="3"/>
    </row>
    <row r="37" spans="3:11" ht="13.5">
      <c r="C37" s="3"/>
      <c r="D37" s="93"/>
      <c r="E37" s="3"/>
      <c r="F37" s="3"/>
      <c r="G37" s="3"/>
      <c r="H37" s="3"/>
      <c r="I37" s="3"/>
      <c r="J37" s="3"/>
      <c r="K37" s="3"/>
    </row>
    <row r="38" spans="3:11" ht="13.5">
      <c r="C38" s="3"/>
      <c r="D38" s="93"/>
      <c r="E38" s="3"/>
      <c r="F38" s="3"/>
      <c r="G38" s="3"/>
      <c r="H38" s="3"/>
      <c r="I38" s="3"/>
      <c r="J38" s="3"/>
      <c r="K38" s="3"/>
    </row>
    <row r="39" spans="3:11" ht="13.5">
      <c r="C39" s="3"/>
      <c r="D39" s="93"/>
      <c r="E39" s="3"/>
      <c r="F39" s="3"/>
      <c r="G39" s="3"/>
      <c r="H39" s="3"/>
      <c r="I39" s="3"/>
      <c r="J39" s="3"/>
      <c r="K39" s="3"/>
    </row>
    <row r="40" spans="3:11" ht="13.5">
      <c r="C40" s="3"/>
      <c r="D40" s="93"/>
      <c r="E40" s="3"/>
      <c r="F40" s="3"/>
      <c r="G40" s="3"/>
      <c r="H40" s="3"/>
      <c r="I40" s="3"/>
      <c r="J40" s="3"/>
      <c r="K40" s="3"/>
    </row>
    <row r="41" spans="3:11" ht="13.5">
      <c r="C41" s="3"/>
      <c r="D41" s="93"/>
      <c r="E41" s="3"/>
      <c r="F41" s="3"/>
      <c r="G41" s="3"/>
      <c r="H41" s="3"/>
      <c r="I41" s="3"/>
      <c r="J41" s="3"/>
      <c r="K41" s="3"/>
    </row>
    <row r="42" spans="3:11" ht="13.5">
      <c r="C42" s="3"/>
      <c r="D42" s="31"/>
      <c r="E42" s="3"/>
      <c r="F42" s="3"/>
      <c r="G42" s="3"/>
      <c r="H42" s="3"/>
      <c r="I42" s="3"/>
      <c r="J42" s="3"/>
      <c r="K42" s="3"/>
    </row>
    <row r="43" spans="3:11" ht="13.5">
      <c r="C43" s="3"/>
      <c r="D43" s="93"/>
      <c r="E43" s="3"/>
      <c r="F43" s="3"/>
      <c r="G43" s="3"/>
      <c r="H43" s="3"/>
      <c r="I43" s="3"/>
      <c r="J43" s="3"/>
      <c r="K43" s="3"/>
    </row>
    <row r="44" spans="3:11" ht="13.5">
      <c r="C44" s="3"/>
      <c r="D44" s="93"/>
      <c r="E44" s="3"/>
      <c r="F44" s="3"/>
      <c r="G44" s="3"/>
      <c r="H44" s="3"/>
      <c r="I44" s="3"/>
      <c r="J44" s="3"/>
      <c r="K44" s="3"/>
    </row>
    <row r="45" spans="3:11" ht="13.5">
      <c r="C45" s="3"/>
      <c r="D45" s="93"/>
      <c r="E45" s="3"/>
      <c r="F45" s="3"/>
      <c r="G45" s="3"/>
      <c r="H45" s="3"/>
      <c r="I45" s="3"/>
      <c r="J45" s="3"/>
      <c r="K45" s="3"/>
    </row>
    <row r="46" spans="3:11" ht="13.5">
      <c r="C46" s="3"/>
      <c r="D46" s="93"/>
      <c r="E46" s="3"/>
      <c r="F46" s="3"/>
      <c r="G46" s="3"/>
      <c r="H46" s="3"/>
      <c r="I46" s="3"/>
      <c r="J46" s="3"/>
      <c r="K46" s="3"/>
    </row>
  </sheetData>
  <sheetProtection/>
  <mergeCells count="58">
    <mergeCell ref="R6:R7"/>
    <mergeCell ref="D32:D33"/>
    <mergeCell ref="D43:D44"/>
    <mergeCell ref="D45:D46"/>
    <mergeCell ref="D36:D37"/>
    <mergeCell ref="D38:D39"/>
    <mergeCell ref="D40:D41"/>
    <mergeCell ref="D34:D35"/>
    <mergeCell ref="R8:R9"/>
    <mergeCell ref="R10:R11"/>
    <mergeCell ref="B1:Q1"/>
    <mergeCell ref="B2:Q2"/>
    <mergeCell ref="E4:N4"/>
    <mergeCell ref="Q12:Q13"/>
    <mergeCell ref="Q10:Q11"/>
    <mergeCell ref="A6:A7"/>
    <mergeCell ref="D6:D7"/>
    <mergeCell ref="Q6:Q7"/>
    <mergeCell ref="A8:A9"/>
    <mergeCell ref="A12:A13"/>
    <mergeCell ref="R12:R13"/>
    <mergeCell ref="A10:A11"/>
    <mergeCell ref="D8:D9"/>
    <mergeCell ref="Q8:Q9"/>
    <mergeCell ref="D12:D13"/>
    <mergeCell ref="D10:D11"/>
    <mergeCell ref="R14:R15"/>
    <mergeCell ref="A16:A17"/>
    <mergeCell ref="R16:R17"/>
    <mergeCell ref="A14:A15"/>
    <mergeCell ref="Q16:Q17"/>
    <mergeCell ref="D16:D17"/>
    <mergeCell ref="Q14:Q15"/>
    <mergeCell ref="D14:D15"/>
    <mergeCell ref="R18:R19"/>
    <mergeCell ref="A20:A21"/>
    <mergeCell ref="R20:R21"/>
    <mergeCell ref="A18:A19"/>
    <mergeCell ref="D18:D19"/>
    <mergeCell ref="D20:D21"/>
    <mergeCell ref="Q18:Q19"/>
    <mergeCell ref="Q20:Q21"/>
    <mergeCell ref="R22:R23"/>
    <mergeCell ref="A24:A25"/>
    <mergeCell ref="R24:R25"/>
    <mergeCell ref="A22:A23"/>
    <mergeCell ref="D22:D23"/>
    <mergeCell ref="D24:D25"/>
    <mergeCell ref="Q24:Q25"/>
    <mergeCell ref="Q22:Q23"/>
    <mergeCell ref="R26:R27"/>
    <mergeCell ref="A28:A29"/>
    <mergeCell ref="D28:D29"/>
    <mergeCell ref="Q28:Q29"/>
    <mergeCell ref="R28:R29"/>
    <mergeCell ref="A26:A27"/>
    <mergeCell ref="Q26:Q27"/>
    <mergeCell ref="D26:D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9"/>
  <sheetViews>
    <sheetView zoomScale="75" zoomScaleNormal="75" zoomScalePageLayoutView="0" workbookViewId="0" topLeftCell="A13">
      <selection activeCell="L21" sqref="L21:L22"/>
    </sheetView>
  </sheetViews>
  <sheetFormatPr defaultColWidth="9.00390625" defaultRowHeight="13.5"/>
  <cols>
    <col min="1" max="1" width="3.00390625" style="0" customWidth="1"/>
    <col min="2" max="2" width="10.625" style="0" customWidth="1"/>
    <col min="3" max="3" width="6.625" style="0" customWidth="1"/>
    <col min="4" max="4" width="3.00390625" style="0" customWidth="1"/>
    <col min="5" max="5" width="10.625" style="0" customWidth="1"/>
    <col min="6" max="6" width="6.625" style="0" customWidth="1"/>
    <col min="7" max="7" width="2.75390625" style="0" customWidth="1"/>
    <col min="8" max="8" width="12.625" style="0" customWidth="1"/>
    <col min="9" max="9" width="2.875" style="0" customWidth="1"/>
    <col min="10" max="10" width="12.625" style="0" customWidth="1"/>
    <col min="11" max="11" width="2.75390625" style="0" customWidth="1"/>
    <col min="12" max="12" width="12.625" style="0" customWidth="1"/>
    <col min="13" max="13" width="2.50390625" style="0" customWidth="1"/>
    <col min="14" max="14" width="12.625" style="0" customWidth="1"/>
    <col min="15" max="15" width="6.25390625" style="0" customWidth="1"/>
    <col min="17" max="17" width="10.75390625" style="0" customWidth="1"/>
    <col min="18" max="18" width="3.875" style="0" customWidth="1"/>
    <col min="19" max="19" width="10.75390625" style="0" customWidth="1"/>
    <col min="20" max="20" width="5.25390625" style="0" customWidth="1"/>
    <col min="22" max="22" width="3.75390625" style="0" customWidth="1"/>
    <col min="23" max="23" width="4.375" style="0" customWidth="1"/>
    <col min="24" max="24" width="10.75390625" style="0" customWidth="1"/>
    <col min="25" max="25" width="4.125" style="0" customWidth="1"/>
    <col min="26" max="26" width="10.75390625" style="0" customWidth="1"/>
    <col min="27" max="27" width="4.25390625" style="0" customWidth="1"/>
  </cols>
  <sheetData>
    <row r="1" spans="2:24" ht="13.5">
      <c r="B1" t="s">
        <v>9</v>
      </c>
      <c r="E1" t="s">
        <v>10</v>
      </c>
      <c r="H1" t="s">
        <v>11</v>
      </c>
      <c r="L1" t="s">
        <v>12</v>
      </c>
      <c r="P1" t="s">
        <v>55</v>
      </c>
      <c r="X1" t="s">
        <v>56</v>
      </c>
    </row>
    <row r="3" spans="1:28" ht="13.5">
      <c r="A3" s="24">
        <v>10</v>
      </c>
      <c r="B3" s="98" t="str">
        <f>'出場者'!A2</f>
        <v>岐阜</v>
      </c>
      <c r="C3" s="99" t="s">
        <v>8</v>
      </c>
      <c r="D3" s="24">
        <v>7</v>
      </c>
      <c r="E3" s="98" t="str">
        <f>'出場者'!D2</f>
        <v>岐阜</v>
      </c>
      <c r="F3" s="99" t="s">
        <v>8</v>
      </c>
      <c r="G3" s="24">
        <v>5</v>
      </c>
      <c r="H3" s="106" t="str">
        <f>'出場者'!G2</f>
        <v>林　　明利</v>
      </c>
      <c r="I3" s="96" t="str">
        <f>'出場者'!H2</f>
        <v>②</v>
      </c>
      <c r="J3" s="95" t="str">
        <f>'出場者'!I2</f>
        <v>県岐阜商</v>
      </c>
      <c r="K3" s="24">
        <v>5</v>
      </c>
      <c r="L3" s="98" t="str">
        <f>'出場者'!K2</f>
        <v>宮本　雪凪</v>
      </c>
      <c r="M3" s="100" t="str">
        <f>'出場者'!L2</f>
        <v>①</v>
      </c>
      <c r="N3" s="99" t="str">
        <f>'出場者'!M2</f>
        <v>県岐阜商</v>
      </c>
      <c r="O3" s="20"/>
      <c r="P3" s="24">
        <v>6</v>
      </c>
      <c r="Q3" t="str">
        <f>H60</f>
        <v>座馬　　大</v>
      </c>
      <c r="R3" t="str">
        <f>I60</f>
        <v>②</v>
      </c>
      <c r="S3" t="str">
        <f>H61</f>
        <v>浅井　暢斗</v>
      </c>
      <c r="T3" t="str">
        <f>I61</f>
        <v>②</v>
      </c>
      <c r="U3" t="str">
        <f>J60</f>
        <v>県岐阜商</v>
      </c>
      <c r="W3" s="24">
        <v>18</v>
      </c>
      <c r="X3" t="str">
        <f>L60</f>
        <v>宮本　雪凪</v>
      </c>
      <c r="Y3" t="str">
        <f>M60</f>
        <v>①</v>
      </c>
      <c r="Z3" t="str">
        <f>L61</f>
        <v>半田　茜子</v>
      </c>
      <c r="AA3" t="str">
        <f>M61</f>
        <v>①</v>
      </c>
      <c r="AB3" t="str">
        <f>N60</f>
        <v>県岐阜商</v>
      </c>
    </row>
    <row r="4" spans="2:15" ht="13.5">
      <c r="B4" s="98"/>
      <c r="C4" s="99"/>
      <c r="E4" s="98"/>
      <c r="F4" s="99"/>
      <c r="H4" s="107"/>
      <c r="I4" s="97"/>
      <c r="J4" s="95"/>
      <c r="L4" s="98"/>
      <c r="M4" s="101"/>
      <c r="N4" s="99"/>
      <c r="O4" s="20"/>
    </row>
    <row r="5" spans="1:28" ht="13.5">
      <c r="A5" s="24">
        <v>2</v>
      </c>
      <c r="B5" s="98" t="str">
        <f>'出場者'!A3</f>
        <v>岐阜総合</v>
      </c>
      <c r="C5" s="99" t="s">
        <v>8</v>
      </c>
      <c r="D5" s="24">
        <v>5</v>
      </c>
      <c r="E5" s="98" t="str">
        <f>'出場者'!D3</f>
        <v>加納</v>
      </c>
      <c r="F5" s="99" t="s">
        <v>8</v>
      </c>
      <c r="G5" s="24">
        <v>28</v>
      </c>
      <c r="H5" s="106" t="str">
        <f>'出場者'!G3</f>
        <v>豊吉　柊人</v>
      </c>
      <c r="I5" s="96" t="str">
        <f>'出場者'!H3</f>
        <v>①</v>
      </c>
      <c r="J5" s="95" t="str">
        <f>'出場者'!I3</f>
        <v>県岐阜商</v>
      </c>
      <c r="K5" s="24">
        <v>12</v>
      </c>
      <c r="L5" s="98" t="str">
        <f>'出場者'!K3</f>
        <v>有鹿　　桃</v>
      </c>
      <c r="M5" s="100" t="str">
        <f>'出場者'!L3</f>
        <v>①</v>
      </c>
      <c r="N5" s="99" t="str">
        <f>'出場者'!M3</f>
        <v>県岐阜商</v>
      </c>
      <c r="O5" s="20"/>
      <c r="P5" s="24">
        <v>19</v>
      </c>
      <c r="Q5" t="str">
        <f>H62</f>
        <v>林　　明利</v>
      </c>
      <c r="R5" t="str">
        <f>I62</f>
        <v>②</v>
      </c>
      <c r="S5" t="str">
        <f>H63</f>
        <v>岩間　治樹</v>
      </c>
      <c r="T5" t="str">
        <f>I63</f>
        <v>③</v>
      </c>
      <c r="U5" t="str">
        <f>J62</f>
        <v>県岐阜商</v>
      </c>
      <c r="W5" s="24">
        <v>7</v>
      </c>
      <c r="X5" t="str">
        <f>L62</f>
        <v>豊吉　彩乃</v>
      </c>
      <c r="Y5" t="str">
        <f>M62</f>
        <v>③</v>
      </c>
      <c r="Z5" t="str">
        <f>L63</f>
        <v>田中　美結</v>
      </c>
      <c r="AA5" t="str">
        <f>M63</f>
        <v>③</v>
      </c>
      <c r="AB5" t="str">
        <f>N62</f>
        <v>岐阜</v>
      </c>
    </row>
    <row r="6" spans="2:15" ht="13.5">
      <c r="B6" s="98"/>
      <c r="C6" s="99"/>
      <c r="E6" s="98"/>
      <c r="F6" s="99"/>
      <c r="H6" s="107"/>
      <c r="I6" s="97"/>
      <c r="J6" s="95"/>
      <c r="L6" s="98"/>
      <c r="M6" s="101"/>
      <c r="N6" s="99"/>
      <c r="O6" s="20"/>
    </row>
    <row r="7" spans="1:28" ht="13.5">
      <c r="A7" s="24">
        <v>18</v>
      </c>
      <c r="B7" s="98" t="str">
        <f>'出場者'!A4</f>
        <v>各務原</v>
      </c>
      <c r="C7" s="99" t="s">
        <v>8</v>
      </c>
      <c r="D7" s="24">
        <v>9</v>
      </c>
      <c r="E7" s="98" t="str">
        <f>'出場者'!D4</f>
        <v>岐阜北</v>
      </c>
      <c r="F7" s="99" t="s">
        <v>8</v>
      </c>
      <c r="G7" s="24">
        <v>4</v>
      </c>
      <c r="H7" s="106" t="str">
        <f>'出場者'!G4</f>
        <v>三本　悠太</v>
      </c>
      <c r="I7" s="96" t="str">
        <f>'出場者'!H4</f>
        <v>③</v>
      </c>
      <c r="J7" s="95" t="str">
        <f>'出場者'!I4</f>
        <v>県岐阜商</v>
      </c>
      <c r="K7" s="24">
        <v>21</v>
      </c>
      <c r="L7" s="98" t="str">
        <f>'出場者'!K4</f>
        <v>関谷　　花</v>
      </c>
      <c r="M7" s="100" t="str">
        <f>'出場者'!L4</f>
        <v>②</v>
      </c>
      <c r="N7" s="99" t="str">
        <f>'出場者'!M4</f>
        <v>県岐阜商</v>
      </c>
      <c r="O7" s="20"/>
      <c r="P7" s="24">
        <v>10</v>
      </c>
      <c r="Q7" t="str">
        <f>H64</f>
        <v>豊吉　柊人</v>
      </c>
      <c r="R7" t="str">
        <f>I64</f>
        <v>①</v>
      </c>
      <c r="S7" t="str">
        <f>H65</f>
        <v>藤本　博文</v>
      </c>
      <c r="T7" t="str">
        <f>I65</f>
        <v>①</v>
      </c>
      <c r="U7" t="str">
        <f>J64</f>
        <v>県岐阜商</v>
      </c>
      <c r="W7" s="24">
        <v>19</v>
      </c>
      <c r="X7" t="str">
        <f>L64</f>
        <v>堂前　瑠希</v>
      </c>
      <c r="Y7" t="str">
        <f>M64</f>
        <v>②</v>
      </c>
      <c r="Z7" t="str">
        <f>L65</f>
        <v>松尾　希依</v>
      </c>
      <c r="AA7" t="str">
        <f>M65</f>
        <v>②</v>
      </c>
      <c r="AB7" t="str">
        <f>N64</f>
        <v>県岐阜商</v>
      </c>
    </row>
    <row r="8" spans="2:15" ht="13.5">
      <c r="B8" s="98"/>
      <c r="C8" s="99"/>
      <c r="E8" s="98"/>
      <c r="F8" s="99"/>
      <c r="H8" s="107"/>
      <c r="I8" s="97"/>
      <c r="J8" s="95"/>
      <c r="L8" s="98"/>
      <c r="M8" s="101"/>
      <c r="N8" s="99"/>
      <c r="O8" s="20"/>
    </row>
    <row r="9" spans="1:28" ht="13.5">
      <c r="A9" s="24">
        <v>7</v>
      </c>
      <c r="B9" s="98" t="str">
        <f>'出場者'!A5</f>
        <v>各務原西</v>
      </c>
      <c r="C9" s="99" t="s">
        <v>8</v>
      </c>
      <c r="D9" s="24">
        <v>18</v>
      </c>
      <c r="E9" s="98" t="str">
        <f>'出場者'!D5</f>
        <v>各務原</v>
      </c>
      <c r="F9" s="99" t="s">
        <v>8</v>
      </c>
      <c r="G9" s="24">
        <v>31</v>
      </c>
      <c r="H9" s="106" t="str">
        <f>'出場者'!G5</f>
        <v>宮島　　陸</v>
      </c>
      <c r="I9" s="96" t="str">
        <f>'出場者'!H5</f>
        <v>③</v>
      </c>
      <c r="J9" s="95" t="str">
        <f>'出場者'!I5</f>
        <v>県岐阜商</v>
      </c>
      <c r="K9" s="24">
        <v>28</v>
      </c>
      <c r="L9" s="98" t="str">
        <f>'出場者'!K5</f>
        <v>堂前　瑠希</v>
      </c>
      <c r="M9" s="100" t="str">
        <f>'出場者'!L5</f>
        <v>②</v>
      </c>
      <c r="N9" s="99" t="str">
        <f>'出場者'!M5</f>
        <v>県岐阜商</v>
      </c>
      <c r="O9" s="20"/>
      <c r="P9" s="24">
        <v>5</v>
      </c>
      <c r="Q9" t="str">
        <f>H66</f>
        <v>澤本　拓巳</v>
      </c>
      <c r="R9" t="str">
        <f>I66</f>
        <v>③</v>
      </c>
      <c r="S9" t="str">
        <f>H67</f>
        <v>中村　航大</v>
      </c>
      <c r="T9" t="str">
        <f>I67</f>
        <v>②</v>
      </c>
      <c r="U9" t="str">
        <f>J66</f>
        <v>岐阜</v>
      </c>
      <c r="W9" s="24">
        <v>15</v>
      </c>
      <c r="X9" t="str">
        <f>L66</f>
        <v>小寺ひま璃</v>
      </c>
      <c r="Y9" t="str">
        <f>M66</f>
        <v>③</v>
      </c>
      <c r="Z9" t="str">
        <f>L67</f>
        <v>堀　こころ</v>
      </c>
      <c r="AA9" t="str">
        <f>M67</f>
        <v>③</v>
      </c>
      <c r="AB9" t="str">
        <f>N66</f>
        <v>加納</v>
      </c>
    </row>
    <row r="10" spans="2:15" ht="13.5">
      <c r="B10" s="98"/>
      <c r="C10" s="99"/>
      <c r="E10" s="98"/>
      <c r="F10" s="99"/>
      <c r="H10" s="107"/>
      <c r="I10" s="97"/>
      <c r="J10" s="95"/>
      <c r="L10" s="98"/>
      <c r="M10" s="101"/>
      <c r="N10" s="99"/>
      <c r="O10" s="20"/>
    </row>
    <row r="11" spans="1:28" ht="13.5">
      <c r="A11" s="24">
        <v>13</v>
      </c>
      <c r="B11" s="98" t="str">
        <f>'出場者'!A6</f>
        <v>岐阜高専</v>
      </c>
      <c r="C11" s="99" t="s">
        <v>8</v>
      </c>
      <c r="D11" s="24">
        <v>13</v>
      </c>
      <c r="E11" s="98" t="str">
        <f>'出場者'!D6</f>
        <v>各務原西</v>
      </c>
      <c r="F11" s="99" t="s">
        <v>8</v>
      </c>
      <c r="G11" s="24">
        <v>22</v>
      </c>
      <c r="H11" s="106" t="str">
        <f>'出場者'!G6</f>
        <v>藤本　博文</v>
      </c>
      <c r="I11" s="96" t="str">
        <f>'出場者'!H6</f>
        <v>①</v>
      </c>
      <c r="J11" s="108" t="str">
        <f>'出場者'!I6</f>
        <v>県岐阜商</v>
      </c>
      <c r="K11" s="24">
        <v>23</v>
      </c>
      <c r="L11" s="98" t="str">
        <f>'出場者'!K6</f>
        <v>半田　茜子</v>
      </c>
      <c r="M11" s="100" t="str">
        <f>'出場者'!L6</f>
        <v>①</v>
      </c>
      <c r="N11" s="99" t="str">
        <f>'出場者'!M6</f>
        <v>県岐阜商</v>
      </c>
      <c r="O11" s="20"/>
      <c r="P11" s="24">
        <v>17</v>
      </c>
      <c r="Q11" t="str">
        <f>H68</f>
        <v>今村　暢介</v>
      </c>
      <c r="R11" t="str">
        <f>I68</f>
        <v>③</v>
      </c>
      <c r="S11" t="str">
        <f>H69</f>
        <v>松尾　琉聖</v>
      </c>
      <c r="T11" t="str">
        <f>I69</f>
        <v>③</v>
      </c>
      <c r="U11" t="str">
        <f>J68</f>
        <v>岐阜</v>
      </c>
      <c r="W11" s="24">
        <v>5</v>
      </c>
      <c r="X11" t="str">
        <f>L68</f>
        <v>笠原　千晴</v>
      </c>
      <c r="Y11" t="str">
        <f>M68</f>
        <v>③</v>
      </c>
      <c r="Z11" t="str">
        <f>L69</f>
        <v>吉田　　桜</v>
      </c>
      <c r="AA11" t="str">
        <f>M69</f>
        <v>②</v>
      </c>
      <c r="AB11" t="str">
        <f>N68</f>
        <v>県岐阜商</v>
      </c>
    </row>
    <row r="12" spans="2:15" ht="13.5">
      <c r="B12" s="98"/>
      <c r="C12" s="99"/>
      <c r="E12" s="98"/>
      <c r="F12" s="99"/>
      <c r="H12" s="107"/>
      <c r="I12" s="97"/>
      <c r="J12" s="109"/>
      <c r="L12" s="98"/>
      <c r="M12" s="101"/>
      <c r="N12" s="99"/>
      <c r="O12" s="20"/>
    </row>
    <row r="13" spans="1:28" ht="13.5">
      <c r="A13" s="24">
        <v>5</v>
      </c>
      <c r="B13" s="98" t="str">
        <f>'出場者'!A7</f>
        <v>加納</v>
      </c>
      <c r="C13" s="99" t="s">
        <v>8</v>
      </c>
      <c r="D13" s="24">
        <v>17</v>
      </c>
      <c r="E13" s="98" t="str">
        <f>'出場者'!D7</f>
        <v>大垣西</v>
      </c>
      <c r="F13" s="99" t="s">
        <v>29</v>
      </c>
      <c r="G13" s="24">
        <v>11</v>
      </c>
      <c r="H13" s="106" t="str">
        <f>'出場者'!G7</f>
        <v>飯沼　優斗</v>
      </c>
      <c r="I13" s="96" t="str">
        <f>'出場者'!H7</f>
        <v>②</v>
      </c>
      <c r="J13" s="108" t="str">
        <f>'出場者'!I7</f>
        <v>各務原</v>
      </c>
      <c r="K13" s="24">
        <v>3</v>
      </c>
      <c r="L13" s="98" t="str">
        <f>'出場者'!K7</f>
        <v>松島かなみ</v>
      </c>
      <c r="M13" s="100" t="str">
        <f>'出場者'!L7</f>
        <v>②</v>
      </c>
      <c r="N13" s="99" t="str">
        <f>'出場者'!M7</f>
        <v>県岐阜商</v>
      </c>
      <c r="O13" s="20"/>
      <c r="P13" s="24">
        <v>20</v>
      </c>
      <c r="Q13" t="str">
        <f>H70</f>
        <v>古川　正基</v>
      </c>
      <c r="R13" t="str">
        <f>I70</f>
        <v>③</v>
      </c>
      <c r="S13" t="str">
        <f>H71</f>
        <v>木村　尚哉</v>
      </c>
      <c r="T13" t="str">
        <f>I71</f>
        <v>③</v>
      </c>
      <c r="U13" t="str">
        <f>J70</f>
        <v>岐阜</v>
      </c>
      <c r="W13" s="24">
        <v>10</v>
      </c>
      <c r="X13" t="str">
        <f>L70</f>
        <v>三本　紗衣</v>
      </c>
      <c r="Y13" t="str">
        <f>M70</f>
        <v>①</v>
      </c>
      <c r="Z13" t="str">
        <f>L71</f>
        <v>松林　麻央</v>
      </c>
      <c r="AA13" t="str">
        <f>M71</f>
        <v>①</v>
      </c>
      <c r="AB13" t="str">
        <f>N70</f>
        <v>県岐阜商</v>
      </c>
    </row>
    <row r="14" spans="2:15" ht="13.5">
      <c r="B14" s="98"/>
      <c r="C14" s="99"/>
      <c r="E14" s="98"/>
      <c r="F14" s="99"/>
      <c r="H14" s="107"/>
      <c r="I14" s="97"/>
      <c r="J14" s="109"/>
      <c r="L14" s="98"/>
      <c r="M14" s="101"/>
      <c r="N14" s="99"/>
      <c r="O14" s="20"/>
    </row>
    <row r="15" spans="1:28" ht="13.5">
      <c r="A15" s="24">
        <v>14</v>
      </c>
      <c r="B15" s="98" t="str">
        <f>'出場者'!A8</f>
        <v>岐阜北</v>
      </c>
      <c r="C15" s="99" t="s">
        <v>8</v>
      </c>
      <c r="D15" s="24">
        <v>2</v>
      </c>
      <c r="E15" s="98" t="str">
        <f>'出場者'!D8</f>
        <v>大垣北</v>
      </c>
      <c r="F15" s="99" t="s">
        <v>29</v>
      </c>
      <c r="G15" s="24">
        <v>26</v>
      </c>
      <c r="H15" s="106" t="str">
        <f>'出場者'!G8</f>
        <v>岩間　治樹</v>
      </c>
      <c r="I15" s="96" t="str">
        <f>'出場者'!H8</f>
        <v>③</v>
      </c>
      <c r="J15" s="108" t="str">
        <f>'出場者'!I8</f>
        <v>県岐阜商</v>
      </c>
      <c r="K15" s="24">
        <v>2</v>
      </c>
      <c r="L15" s="98" t="str">
        <f>'出場者'!K8</f>
        <v>三本　紗衣</v>
      </c>
      <c r="M15" s="100" t="str">
        <f>'出場者'!L8</f>
        <v>①</v>
      </c>
      <c r="N15" s="99" t="str">
        <f>'出場者'!M8</f>
        <v>県岐阜商</v>
      </c>
      <c r="O15" s="20"/>
      <c r="P15" s="24">
        <v>14</v>
      </c>
      <c r="Q15" t="str">
        <f>H72</f>
        <v>飯沼　優斗</v>
      </c>
      <c r="R15" t="str">
        <f>I72</f>
        <v>②</v>
      </c>
      <c r="S15" t="str">
        <f>H73</f>
        <v>柴田　裕平</v>
      </c>
      <c r="T15" t="str">
        <f>I73</f>
        <v>②</v>
      </c>
      <c r="U15" t="str">
        <f>J72</f>
        <v>各務原</v>
      </c>
      <c r="W15" s="24">
        <v>20</v>
      </c>
      <c r="X15" t="str">
        <f>L72</f>
        <v>向山　実来</v>
      </c>
      <c r="Y15" t="str">
        <f>M72</f>
        <v>①</v>
      </c>
      <c r="Z15" t="str">
        <f>L73</f>
        <v>近藤　春奈</v>
      </c>
      <c r="AA15" t="str">
        <f>M73</f>
        <v>①</v>
      </c>
      <c r="AB15" t="str">
        <f>N72</f>
        <v>大垣南</v>
      </c>
    </row>
    <row r="16" spans="2:15" ht="13.5">
      <c r="B16" s="98"/>
      <c r="C16" s="99"/>
      <c r="E16" s="98"/>
      <c r="F16" s="99"/>
      <c r="H16" s="107"/>
      <c r="I16" s="97"/>
      <c r="J16" s="109"/>
      <c r="L16" s="98"/>
      <c r="M16" s="101"/>
      <c r="N16" s="99"/>
      <c r="O16" s="20"/>
    </row>
    <row r="17" spans="1:28" ht="13.5">
      <c r="A17" s="24">
        <v>3</v>
      </c>
      <c r="B17" s="98" t="str">
        <f>'出場者'!A9</f>
        <v>大垣南</v>
      </c>
      <c r="C17" s="102" t="s">
        <v>29</v>
      </c>
      <c r="D17" s="24">
        <v>10</v>
      </c>
      <c r="E17" s="98" t="str">
        <f>'出場者'!D9</f>
        <v>関</v>
      </c>
      <c r="F17" s="99" t="s">
        <v>30</v>
      </c>
      <c r="G17" s="24">
        <v>14</v>
      </c>
      <c r="H17" s="106" t="str">
        <f>'出場者'!G9</f>
        <v>服部　将大</v>
      </c>
      <c r="I17" s="96" t="str">
        <f>'出場者'!H9</f>
        <v>②</v>
      </c>
      <c r="J17" s="95" t="str">
        <f>'出場者'!I9</f>
        <v>加納</v>
      </c>
      <c r="K17" s="24">
        <v>20</v>
      </c>
      <c r="L17" s="98" t="str">
        <f>'出場者'!K9</f>
        <v>松林　麻央</v>
      </c>
      <c r="M17" s="100" t="str">
        <f>'出場者'!L9</f>
        <v>①</v>
      </c>
      <c r="N17" s="99" t="str">
        <f>'出場者'!M9</f>
        <v>県岐阜商</v>
      </c>
      <c r="O17" s="20"/>
      <c r="P17" s="24">
        <v>8</v>
      </c>
      <c r="Q17" t="str">
        <f>H74</f>
        <v>前刀　奏斗</v>
      </c>
      <c r="R17" t="str">
        <f>I74</f>
        <v>②</v>
      </c>
      <c r="S17" t="str">
        <f>H75</f>
        <v>三美　和也</v>
      </c>
      <c r="T17" t="str">
        <f>I75</f>
        <v>③</v>
      </c>
      <c r="U17" t="str">
        <f>J74</f>
        <v>大垣南</v>
      </c>
      <c r="W17" s="24">
        <v>17</v>
      </c>
      <c r="X17" t="str">
        <f>L74</f>
        <v>樋口　琴音</v>
      </c>
      <c r="Y17" t="str">
        <f>M74</f>
        <v>③</v>
      </c>
      <c r="Z17" t="str">
        <f>L75</f>
        <v>小野絵里香</v>
      </c>
      <c r="AA17" t="str">
        <f>M75</f>
        <v>③</v>
      </c>
      <c r="AB17" t="str">
        <f>N74</f>
        <v>大垣西</v>
      </c>
    </row>
    <row r="18" spans="2:15" ht="13.5">
      <c r="B18" s="98"/>
      <c r="C18" s="103"/>
      <c r="E18" s="98"/>
      <c r="F18" s="99"/>
      <c r="H18" s="107"/>
      <c r="I18" s="97"/>
      <c r="J18" s="95"/>
      <c r="L18" s="98"/>
      <c r="M18" s="101"/>
      <c r="N18" s="99"/>
      <c r="O18" s="20"/>
    </row>
    <row r="19" spans="1:28" ht="13.5">
      <c r="A19" s="24">
        <v>17</v>
      </c>
      <c r="B19" s="98" t="str">
        <f>'出場者'!A10</f>
        <v>大垣北</v>
      </c>
      <c r="C19" s="102" t="s">
        <v>29</v>
      </c>
      <c r="D19" s="24">
        <v>6</v>
      </c>
      <c r="E19" s="98" t="str">
        <f>'出場者'!D10</f>
        <v>可児</v>
      </c>
      <c r="F19" s="99" t="s">
        <v>30</v>
      </c>
      <c r="G19" s="24">
        <v>2</v>
      </c>
      <c r="H19" s="106" t="str">
        <f>'出場者'!G10</f>
        <v>上杉　亮介</v>
      </c>
      <c r="I19" s="96" t="str">
        <f>'出場者'!H10</f>
        <v>③</v>
      </c>
      <c r="J19" s="95" t="str">
        <f>'出場者'!I10</f>
        <v>大垣北</v>
      </c>
      <c r="K19" s="24">
        <v>30</v>
      </c>
      <c r="L19" s="98" t="str">
        <f>'出場者'!K10</f>
        <v>向山　実来</v>
      </c>
      <c r="M19" s="100" t="str">
        <f>'出場者'!L10</f>
        <v>①</v>
      </c>
      <c r="N19" s="99" t="str">
        <f>'出場者'!M10</f>
        <v>大垣南</v>
      </c>
      <c r="O19" s="20"/>
      <c r="P19" s="24">
        <v>2</v>
      </c>
      <c r="Q19" t="str">
        <f>H76</f>
        <v>藤墳　　竣</v>
      </c>
      <c r="R19" t="str">
        <f>I76</f>
        <v>③</v>
      </c>
      <c r="S19" t="str">
        <f>H77</f>
        <v>安立　周生</v>
      </c>
      <c r="T19" t="str">
        <f>I77</f>
        <v>③</v>
      </c>
      <c r="U19" t="str">
        <f>J76</f>
        <v>大垣南</v>
      </c>
      <c r="W19" s="24">
        <v>22</v>
      </c>
      <c r="X19" t="str">
        <f>L76</f>
        <v>佐藤　美琴</v>
      </c>
      <c r="Y19" t="str">
        <f>M76</f>
        <v>②</v>
      </c>
      <c r="Z19" t="str">
        <f>L77</f>
        <v>川瀬　友芽</v>
      </c>
      <c r="AA19" t="str">
        <f>M77</f>
        <v>②</v>
      </c>
      <c r="AB19" t="str">
        <f>N76</f>
        <v>大垣西</v>
      </c>
    </row>
    <row r="20" spans="2:15" ht="13.5">
      <c r="B20" s="98"/>
      <c r="C20" s="103"/>
      <c r="E20" s="98"/>
      <c r="F20" s="99"/>
      <c r="H20" s="107"/>
      <c r="I20" s="97"/>
      <c r="J20" s="95"/>
      <c r="L20" s="98"/>
      <c r="M20" s="101"/>
      <c r="N20" s="99"/>
      <c r="O20" s="20"/>
    </row>
    <row r="21" spans="1:28" ht="13.5">
      <c r="A21" s="24">
        <v>11</v>
      </c>
      <c r="B21" s="98" t="str">
        <f>'出場者'!A11</f>
        <v>郡上</v>
      </c>
      <c r="C21" s="102" t="s">
        <v>30</v>
      </c>
      <c r="D21" s="24">
        <v>14</v>
      </c>
      <c r="E21" s="98" t="str">
        <f>'出場者'!D11</f>
        <v>加茂</v>
      </c>
      <c r="F21" s="99" t="s">
        <v>30</v>
      </c>
      <c r="G21" s="24">
        <v>20</v>
      </c>
      <c r="H21" s="106" t="str">
        <f>'出場者'!G11</f>
        <v>前刀　奏斗</v>
      </c>
      <c r="I21" s="96" t="str">
        <f>'出場者'!H11</f>
        <v>②</v>
      </c>
      <c r="J21" s="95" t="str">
        <f>'出場者'!I11</f>
        <v>大垣南</v>
      </c>
      <c r="K21" s="24">
        <v>7</v>
      </c>
      <c r="L21" s="98" t="str">
        <f>'出場者'!K11</f>
        <v>近藤　春奈</v>
      </c>
      <c r="M21" s="100" t="str">
        <f>'出場者'!L11</f>
        <v>①</v>
      </c>
      <c r="N21" s="99" t="str">
        <f>'出場者'!M11</f>
        <v>大垣南</v>
      </c>
      <c r="O21" s="20"/>
      <c r="P21" s="24">
        <v>7</v>
      </c>
      <c r="Q21" t="str">
        <f>H78</f>
        <v>野﨑　陸斗</v>
      </c>
      <c r="R21" t="str">
        <f>I78</f>
        <v>②</v>
      </c>
      <c r="S21" t="str">
        <f>H79</f>
        <v>原　　颯希</v>
      </c>
      <c r="T21" t="str">
        <f>I79</f>
        <v>③</v>
      </c>
      <c r="U21" t="str">
        <f>J78</f>
        <v>郡上</v>
      </c>
      <c r="W21" s="24">
        <v>6</v>
      </c>
      <c r="X21" t="str">
        <f>L78</f>
        <v>川路　美衣</v>
      </c>
      <c r="Y21" t="str">
        <f>M78</f>
        <v>③</v>
      </c>
      <c r="Z21" t="str">
        <f>L79</f>
        <v>渡邊明衣里</v>
      </c>
      <c r="AA21" t="str">
        <f>M79</f>
        <v>②</v>
      </c>
      <c r="AB21" t="str">
        <f>N78</f>
        <v>東濃実</v>
      </c>
    </row>
    <row r="22" spans="2:15" ht="13.5">
      <c r="B22" s="98"/>
      <c r="C22" s="103"/>
      <c r="E22" s="98"/>
      <c r="F22" s="99"/>
      <c r="H22" s="107"/>
      <c r="I22" s="97"/>
      <c r="J22" s="95"/>
      <c r="L22" s="98"/>
      <c r="M22" s="101"/>
      <c r="N22" s="99"/>
      <c r="O22" s="20"/>
    </row>
    <row r="23" spans="1:28" ht="13.5">
      <c r="A23" s="24">
        <v>4</v>
      </c>
      <c r="B23" s="98" t="str">
        <f>'出場者'!A12</f>
        <v>関</v>
      </c>
      <c r="C23" s="102" t="s">
        <v>30</v>
      </c>
      <c r="D23" s="24">
        <v>12</v>
      </c>
      <c r="E23" s="98" t="str">
        <f>'出場者'!D12</f>
        <v>武義</v>
      </c>
      <c r="F23" s="99" t="s">
        <v>30</v>
      </c>
      <c r="G23" s="24">
        <v>30</v>
      </c>
      <c r="H23" s="106" t="str">
        <f>'出場者'!G12</f>
        <v>菱田　航生</v>
      </c>
      <c r="I23" s="96" t="str">
        <f>'出場者'!H12</f>
        <v>②</v>
      </c>
      <c r="J23" s="95" t="str">
        <f>'出場者'!I12</f>
        <v>大垣北</v>
      </c>
      <c r="K23" s="24">
        <v>13</v>
      </c>
      <c r="L23" s="98" t="str">
        <f>'出場者'!K12</f>
        <v>樋口　琴音</v>
      </c>
      <c r="M23" s="100" t="str">
        <f>'出場者'!L12</f>
        <v>③</v>
      </c>
      <c r="N23" s="99" t="str">
        <f>'出場者'!M12</f>
        <v>大垣西</v>
      </c>
      <c r="O23" s="20"/>
      <c r="P23" s="24">
        <v>9</v>
      </c>
      <c r="Q23" t="str">
        <f>H80</f>
        <v>林　　佳生</v>
      </c>
      <c r="R23" t="str">
        <f>I80</f>
        <v>③</v>
      </c>
      <c r="S23" t="str">
        <f>H81</f>
        <v>林　　亮佑</v>
      </c>
      <c r="T23" t="str">
        <f>I81</f>
        <v>②</v>
      </c>
      <c r="U23" t="str">
        <f>J80</f>
        <v>可児</v>
      </c>
      <c r="W23" s="24">
        <v>16</v>
      </c>
      <c r="X23" t="str">
        <f>L80</f>
        <v>瀧本　彩乃</v>
      </c>
      <c r="Y23" t="str">
        <f>M80</f>
        <v>③</v>
      </c>
      <c r="Z23" t="str">
        <f>L81</f>
        <v>西部みらい</v>
      </c>
      <c r="AA23" t="str">
        <f>M81</f>
        <v>③</v>
      </c>
      <c r="AB23" t="str">
        <f>N80</f>
        <v>関</v>
      </c>
    </row>
    <row r="24" spans="2:15" ht="13.5">
      <c r="B24" s="98"/>
      <c r="C24" s="103"/>
      <c r="E24" s="98"/>
      <c r="F24" s="99"/>
      <c r="H24" s="107"/>
      <c r="I24" s="97"/>
      <c r="J24" s="95"/>
      <c r="L24" s="98"/>
      <c r="M24" s="101"/>
      <c r="N24" s="99"/>
      <c r="O24" s="20"/>
    </row>
    <row r="25" spans="1:28" ht="13.5">
      <c r="A25" s="24">
        <v>9</v>
      </c>
      <c r="B25" s="98" t="str">
        <f>'出場者'!A13</f>
        <v>可児</v>
      </c>
      <c r="C25" s="102" t="s">
        <v>30</v>
      </c>
      <c r="D25" s="24">
        <v>16</v>
      </c>
      <c r="E25" s="98" t="str">
        <f>'出場者'!D13</f>
        <v>関商工</v>
      </c>
      <c r="F25" s="99" t="s">
        <v>30</v>
      </c>
      <c r="G25" s="24">
        <v>21</v>
      </c>
      <c r="H25" s="106" t="str">
        <f>'出場者'!G13</f>
        <v>野﨑　陸斗</v>
      </c>
      <c r="I25" s="96" t="str">
        <f>'出場者'!H13</f>
        <v>②</v>
      </c>
      <c r="J25" s="95" t="str">
        <f>'出場者'!I13</f>
        <v>郡上</v>
      </c>
      <c r="K25" s="24">
        <v>15</v>
      </c>
      <c r="L25" s="98" t="str">
        <f>'出場者'!K13</f>
        <v>藤村　香文</v>
      </c>
      <c r="M25" s="100" t="str">
        <f>'出場者'!L13</f>
        <v>②</v>
      </c>
      <c r="N25" s="99" t="str">
        <f>'出場者'!M13</f>
        <v>武義</v>
      </c>
      <c r="O25" s="20"/>
      <c r="P25" s="24">
        <v>4</v>
      </c>
      <c r="Q25" t="str">
        <f>H82</f>
        <v>二村　海成</v>
      </c>
      <c r="R25" t="str">
        <f>I82</f>
        <v>②</v>
      </c>
      <c r="S25" t="str">
        <f>H83</f>
        <v>長尾　柊也</v>
      </c>
      <c r="T25" t="str">
        <f>I83</f>
        <v>②</v>
      </c>
      <c r="U25" t="str">
        <f>J82</f>
        <v>関商工</v>
      </c>
      <c r="W25" s="24">
        <v>4</v>
      </c>
      <c r="X25" t="str">
        <f>L82</f>
        <v>藤村　香文</v>
      </c>
      <c r="Y25" t="str">
        <f>M82</f>
        <v>②</v>
      </c>
      <c r="Z25" t="str">
        <f>L83</f>
        <v>青井　佑奈</v>
      </c>
      <c r="AA25" t="str">
        <f>M83</f>
        <v>③</v>
      </c>
      <c r="AB25" t="str">
        <f>N82</f>
        <v>武義</v>
      </c>
    </row>
    <row r="26" spans="2:15" ht="13.5">
      <c r="B26" s="98"/>
      <c r="C26" s="103"/>
      <c r="E26" s="98"/>
      <c r="F26" s="99"/>
      <c r="H26" s="107"/>
      <c r="I26" s="97"/>
      <c r="J26" s="95"/>
      <c r="L26" s="98"/>
      <c r="M26" s="101"/>
      <c r="N26" s="99"/>
      <c r="O26" s="20"/>
    </row>
    <row r="27" spans="1:28" ht="13.5">
      <c r="A27" s="24">
        <v>19</v>
      </c>
      <c r="B27" s="98" t="str">
        <f>'出場者'!A14</f>
        <v>加茂農林</v>
      </c>
      <c r="C27" s="102" t="s">
        <v>30</v>
      </c>
      <c r="D27" s="24">
        <v>3</v>
      </c>
      <c r="E27" s="98" t="str">
        <f>'出場者'!D14</f>
        <v>加茂農林</v>
      </c>
      <c r="F27" s="99" t="s">
        <v>30</v>
      </c>
      <c r="G27" s="24">
        <v>23</v>
      </c>
      <c r="H27" s="94" t="str">
        <f>'出場者'!G14</f>
        <v>林　　佳生</v>
      </c>
      <c r="I27" s="96" t="str">
        <f>'出場者'!H14</f>
        <v>③</v>
      </c>
      <c r="J27" s="95" t="str">
        <f>'出場者'!I14</f>
        <v>可児</v>
      </c>
      <c r="K27" s="24">
        <v>19</v>
      </c>
      <c r="L27" s="98" t="str">
        <f>'出場者'!K14</f>
        <v>渡邊明衣里</v>
      </c>
      <c r="M27" s="100" t="str">
        <f>'出場者'!L14</f>
        <v>②</v>
      </c>
      <c r="N27" s="99" t="str">
        <f>'出場者'!M14</f>
        <v>東濃実</v>
      </c>
      <c r="O27" s="20"/>
      <c r="P27" s="24">
        <v>3</v>
      </c>
      <c r="Q27" t="str">
        <f>H84</f>
        <v>柴田　恭弥</v>
      </c>
      <c r="R27" t="str">
        <f>I84</f>
        <v>③</v>
      </c>
      <c r="S27" t="str">
        <f>H85</f>
        <v>可児　　繁</v>
      </c>
      <c r="T27" t="str">
        <f>I85</f>
        <v>③</v>
      </c>
      <c r="U27" t="str">
        <f>J84</f>
        <v>可児</v>
      </c>
      <c r="W27" s="24">
        <v>3</v>
      </c>
      <c r="X27" t="str">
        <f>L84</f>
        <v>間宮　万結</v>
      </c>
      <c r="Y27" t="str">
        <f>M84</f>
        <v>①</v>
      </c>
      <c r="Z27" t="str">
        <f>L85</f>
        <v>古田　唯夏</v>
      </c>
      <c r="AA27" t="str">
        <f>M85</f>
        <v>①</v>
      </c>
      <c r="AB27" t="str">
        <f>N84</f>
        <v>関</v>
      </c>
    </row>
    <row r="28" spans="2:15" ht="13.5">
      <c r="B28" s="98"/>
      <c r="C28" s="103"/>
      <c r="E28" s="98"/>
      <c r="F28" s="99"/>
      <c r="H28" s="94"/>
      <c r="I28" s="97"/>
      <c r="J28" s="95"/>
      <c r="L28" s="98"/>
      <c r="M28" s="101"/>
      <c r="N28" s="99"/>
      <c r="O28" s="20"/>
    </row>
    <row r="29" spans="1:28" ht="13.5">
      <c r="A29" s="24">
        <v>6</v>
      </c>
      <c r="B29" s="98" t="str">
        <f>'出場者'!A15</f>
        <v>多治見北</v>
      </c>
      <c r="C29" s="102" t="s">
        <v>15</v>
      </c>
      <c r="D29" s="24">
        <v>11</v>
      </c>
      <c r="E29" s="98" t="str">
        <f>'出場者'!D15</f>
        <v>麗澤瑞浪</v>
      </c>
      <c r="F29" s="99" t="s">
        <v>15</v>
      </c>
      <c r="G29" s="24">
        <v>27</v>
      </c>
      <c r="H29" s="94" t="str">
        <f>'出場者'!G15</f>
        <v>原　　颯希</v>
      </c>
      <c r="I29" s="96" t="str">
        <f>'出場者'!H15</f>
        <v>③</v>
      </c>
      <c r="J29" s="95" t="str">
        <f>'出場者'!I15</f>
        <v>郡上</v>
      </c>
      <c r="K29" s="24">
        <v>29</v>
      </c>
      <c r="L29" s="98" t="str">
        <f>'出場者'!K15</f>
        <v>足立　莉子</v>
      </c>
      <c r="M29" s="100" t="str">
        <f>'出場者'!L15</f>
        <v>①</v>
      </c>
      <c r="N29" s="99" t="str">
        <f>'出場者'!M15</f>
        <v>関</v>
      </c>
      <c r="O29" s="20"/>
      <c r="P29" s="24">
        <v>21</v>
      </c>
      <c r="Q29" t="str">
        <f>H86</f>
        <v>松田　航季</v>
      </c>
      <c r="R29" t="str">
        <f>I86</f>
        <v>③</v>
      </c>
      <c r="S29" t="str">
        <f>H87</f>
        <v>日比野竜也</v>
      </c>
      <c r="T29" t="str">
        <f>I87</f>
        <v>②</v>
      </c>
      <c r="U29" t="str">
        <f>J86</f>
        <v>関有知</v>
      </c>
      <c r="W29" s="24">
        <v>21</v>
      </c>
      <c r="X29" t="str">
        <f>L86</f>
        <v>淺里　　桃</v>
      </c>
      <c r="Y29" t="str">
        <f>M86</f>
        <v>③</v>
      </c>
      <c r="Z29" t="str">
        <f>L87</f>
        <v>岩井　芹奈</v>
      </c>
      <c r="AA29" t="str">
        <f>M87</f>
        <v>③</v>
      </c>
      <c r="AB29" t="str">
        <f>N86</f>
        <v>東濃実</v>
      </c>
    </row>
    <row r="30" spans="2:15" ht="13.5">
      <c r="B30" s="98"/>
      <c r="C30" s="103"/>
      <c r="E30" s="98"/>
      <c r="F30" s="99"/>
      <c r="H30" s="94"/>
      <c r="I30" s="97"/>
      <c r="J30" s="95"/>
      <c r="L30" s="98"/>
      <c r="M30" s="101"/>
      <c r="N30" s="99"/>
      <c r="O30" s="20"/>
    </row>
    <row r="31" spans="1:28" ht="13.5">
      <c r="A31" s="24">
        <v>16</v>
      </c>
      <c r="B31" s="104" t="str">
        <f>'出場者'!A16</f>
        <v>中津川工</v>
      </c>
      <c r="C31" s="102" t="s">
        <v>15</v>
      </c>
      <c r="D31" s="24">
        <v>15</v>
      </c>
      <c r="E31" s="98" t="str">
        <f>'出場者'!D16</f>
        <v>恵那</v>
      </c>
      <c r="F31" s="99" t="s">
        <v>15</v>
      </c>
      <c r="G31" s="24">
        <v>6</v>
      </c>
      <c r="H31" s="106" t="str">
        <f>'出場者'!G16</f>
        <v>長尾　俊希</v>
      </c>
      <c r="I31" s="96" t="str">
        <f>'出場者'!H16</f>
        <v>②</v>
      </c>
      <c r="J31" s="108" t="str">
        <f>'出場者'!I16</f>
        <v>関</v>
      </c>
      <c r="K31" s="24">
        <v>14</v>
      </c>
      <c r="L31" s="104" t="str">
        <f>'出場者'!K16</f>
        <v>石井　　晶</v>
      </c>
      <c r="M31" s="100" t="str">
        <f>'出場者'!L16</f>
        <v>①</v>
      </c>
      <c r="N31" s="102" t="str">
        <f>'出場者'!M16</f>
        <v>関</v>
      </c>
      <c r="O31" s="20"/>
      <c r="P31" s="24">
        <v>22</v>
      </c>
      <c r="Q31" t="str">
        <f>H88</f>
        <v>橋本　竣史</v>
      </c>
      <c r="R31" t="str">
        <f>I88</f>
        <v>②</v>
      </c>
      <c r="S31" t="str">
        <f>H89</f>
        <v>畠中健士郎</v>
      </c>
      <c r="T31" t="str">
        <f>I89</f>
        <v>②</v>
      </c>
      <c r="U31" t="str">
        <f>J88</f>
        <v>可児工</v>
      </c>
      <c r="W31" s="24">
        <v>9</v>
      </c>
      <c r="X31" t="str">
        <f>L88</f>
        <v>足立　莉子</v>
      </c>
      <c r="Y31" t="str">
        <f>M88</f>
        <v>①</v>
      </c>
      <c r="Z31" t="str">
        <f>L89</f>
        <v>石井　　晶</v>
      </c>
      <c r="AA31" t="str">
        <f>M89</f>
        <v>①</v>
      </c>
      <c r="AB31" t="str">
        <f>N88</f>
        <v>関</v>
      </c>
    </row>
    <row r="32" spans="2:15" ht="13.5">
      <c r="B32" s="105"/>
      <c r="C32" s="103"/>
      <c r="E32" s="98"/>
      <c r="F32" s="99"/>
      <c r="H32" s="107"/>
      <c r="I32" s="97"/>
      <c r="J32" s="109"/>
      <c r="L32" s="105"/>
      <c r="M32" s="101"/>
      <c r="N32" s="103"/>
      <c r="O32" s="20"/>
    </row>
    <row r="33" spans="1:28" ht="13.5">
      <c r="A33" s="24">
        <v>8</v>
      </c>
      <c r="B33" s="104" t="str">
        <f>'出場者'!A17</f>
        <v>中津</v>
      </c>
      <c r="C33" s="102" t="s">
        <v>15</v>
      </c>
      <c r="D33" s="24">
        <v>4</v>
      </c>
      <c r="E33" s="98" t="str">
        <f>'出場者'!D17</f>
        <v>中津</v>
      </c>
      <c r="F33" s="99" t="s">
        <v>15</v>
      </c>
      <c r="G33" s="24">
        <v>10</v>
      </c>
      <c r="H33" s="94" t="str">
        <f>'出場者'!G17</f>
        <v>下村　　稜</v>
      </c>
      <c r="I33" s="96" t="str">
        <f>'出場者'!H17</f>
        <v>②</v>
      </c>
      <c r="J33" s="95" t="str">
        <f>'出場者'!I17</f>
        <v>関</v>
      </c>
      <c r="K33" s="24">
        <v>26</v>
      </c>
      <c r="L33" s="98" t="str">
        <f>'出場者'!K17</f>
        <v>大野　天音</v>
      </c>
      <c r="M33" s="100" t="str">
        <f>'出場者'!L17</f>
        <v>②</v>
      </c>
      <c r="N33" s="99" t="str">
        <f>'出場者'!M17</f>
        <v>加茂</v>
      </c>
      <c r="O33" s="20"/>
      <c r="P33" s="24">
        <v>18</v>
      </c>
      <c r="Q33" t="str">
        <f>H90</f>
        <v>山口　智哉</v>
      </c>
      <c r="R33" t="str">
        <f>I90</f>
        <v>②</v>
      </c>
      <c r="S33" t="str">
        <f>H91</f>
        <v>村田　英夢</v>
      </c>
      <c r="T33" t="str">
        <f>I91</f>
        <v>①</v>
      </c>
      <c r="U33" t="str">
        <f>J90</f>
        <v>麗澤瑞浪</v>
      </c>
      <c r="W33" s="24">
        <v>14</v>
      </c>
      <c r="X33" t="str">
        <f>L90</f>
        <v>籠橋　万知</v>
      </c>
      <c r="Y33" t="str">
        <f>M90</f>
        <v>③</v>
      </c>
      <c r="Z33" t="str">
        <f>L91</f>
        <v>松本　祐菜</v>
      </c>
      <c r="AA33" t="str">
        <f>M91</f>
        <v>③</v>
      </c>
      <c r="AB33" t="str">
        <f>N90</f>
        <v>麗澤瑞浪</v>
      </c>
    </row>
    <row r="34" spans="2:15" ht="13.5">
      <c r="B34" s="105"/>
      <c r="C34" s="103"/>
      <c r="E34" s="98"/>
      <c r="F34" s="99"/>
      <c r="H34" s="94"/>
      <c r="I34" s="97"/>
      <c r="J34" s="95"/>
      <c r="L34" s="98"/>
      <c r="M34" s="101"/>
      <c r="N34" s="99"/>
      <c r="O34" s="20"/>
    </row>
    <row r="35" spans="1:28" ht="13.5">
      <c r="A35" s="24">
        <v>15</v>
      </c>
      <c r="B35" s="98" t="str">
        <f>'出場者'!A18</f>
        <v>恵那</v>
      </c>
      <c r="C35" s="102" t="s">
        <v>15</v>
      </c>
      <c r="D35" s="24">
        <v>8</v>
      </c>
      <c r="E35" s="98" t="str">
        <f>'出場者'!D18</f>
        <v>恵那農</v>
      </c>
      <c r="F35" s="99" t="s">
        <v>15</v>
      </c>
      <c r="G35" s="24">
        <v>18</v>
      </c>
      <c r="H35" s="94" t="str">
        <f>'出場者'!G18</f>
        <v>岡野　佑紀</v>
      </c>
      <c r="I35" s="96" t="str">
        <f>'出場者'!H18</f>
        <v>③</v>
      </c>
      <c r="J35" s="95" t="str">
        <f>'出場者'!I18</f>
        <v>東濃実</v>
      </c>
      <c r="K35" s="24">
        <v>22</v>
      </c>
      <c r="L35" s="98" t="str">
        <f>'出場者'!K18</f>
        <v>和田　萌那</v>
      </c>
      <c r="M35" s="100" t="str">
        <f>'出場者'!L18</f>
        <v>②</v>
      </c>
      <c r="N35" s="99" t="str">
        <f>'出場者'!M18</f>
        <v>関商工</v>
      </c>
      <c r="O35" s="20"/>
      <c r="P35" s="24">
        <v>23</v>
      </c>
      <c r="Q35" t="str">
        <f>H92</f>
        <v>石埜　光輝</v>
      </c>
      <c r="R35" t="str">
        <f>I92</f>
        <v>①</v>
      </c>
      <c r="S35" t="str">
        <f>H93</f>
        <v>川田　駿実</v>
      </c>
      <c r="T35" t="str">
        <f>I93</f>
        <v>①</v>
      </c>
      <c r="U35" t="str">
        <f>J92</f>
        <v>麗澤瑞浪</v>
      </c>
      <c r="W35" s="24">
        <v>23</v>
      </c>
      <c r="X35" t="str">
        <f>L92</f>
        <v>安江　一遥</v>
      </c>
      <c r="Y35" t="str">
        <f>M92</f>
        <v>③</v>
      </c>
      <c r="Z35" t="str">
        <f>L93</f>
        <v>齋藤　来春</v>
      </c>
      <c r="AA35" t="str">
        <f>M93</f>
        <v>③</v>
      </c>
      <c r="AB35" t="str">
        <f>N92</f>
        <v>恵那</v>
      </c>
    </row>
    <row r="36" spans="2:15" ht="13.5">
      <c r="B36" s="98"/>
      <c r="C36" s="103"/>
      <c r="E36" s="98"/>
      <c r="F36" s="99"/>
      <c r="H36" s="94"/>
      <c r="I36" s="97"/>
      <c r="J36" s="95"/>
      <c r="L36" s="98"/>
      <c r="M36" s="101"/>
      <c r="N36" s="99"/>
      <c r="O36" s="20"/>
    </row>
    <row r="37" spans="1:28" ht="13.5">
      <c r="A37" s="24">
        <v>12</v>
      </c>
      <c r="B37" s="98" t="str">
        <f>'出場者'!A19</f>
        <v>多治見</v>
      </c>
      <c r="C37" s="102" t="s">
        <v>15</v>
      </c>
      <c r="D37" s="24">
        <v>19</v>
      </c>
      <c r="E37" s="98" t="str">
        <f>'出場者'!D19</f>
        <v>多治見北</v>
      </c>
      <c r="F37" s="99" t="s">
        <v>15</v>
      </c>
      <c r="G37" s="24">
        <v>3</v>
      </c>
      <c r="H37" s="94" t="str">
        <f>'出場者'!G19</f>
        <v>林　　亮佑</v>
      </c>
      <c r="I37" s="96" t="str">
        <f>'出場者'!H19</f>
        <v>②</v>
      </c>
      <c r="J37" s="95" t="str">
        <f>'出場者'!I19</f>
        <v>可児</v>
      </c>
      <c r="K37" s="24">
        <v>6</v>
      </c>
      <c r="L37" s="98" t="str">
        <f>'出場者'!K19</f>
        <v>古田　唯夏</v>
      </c>
      <c r="M37" s="100" t="str">
        <f>'出場者'!L19</f>
        <v>①</v>
      </c>
      <c r="N37" s="99" t="str">
        <f>'出場者'!M19</f>
        <v>関</v>
      </c>
      <c r="O37" s="20"/>
      <c r="P37" s="24">
        <v>11</v>
      </c>
      <c r="Q37" t="str">
        <f>H94</f>
        <v>林　幸多郎</v>
      </c>
      <c r="R37" t="str">
        <f>I94</f>
        <v>③</v>
      </c>
      <c r="S37" t="str">
        <f>H95</f>
        <v>一色　凌介</v>
      </c>
      <c r="T37" t="str">
        <f>I95</f>
        <v>②</v>
      </c>
      <c r="U37" t="str">
        <f>J94</f>
        <v>麗澤瑞浪</v>
      </c>
      <c r="W37" s="24">
        <v>2</v>
      </c>
      <c r="X37" t="str">
        <f>L94</f>
        <v>増田　晴香</v>
      </c>
      <c r="Y37" t="str">
        <f>M94</f>
        <v>③</v>
      </c>
      <c r="Z37" t="str">
        <f>L95</f>
        <v>小久保杏香</v>
      </c>
      <c r="AA37" t="str">
        <f>M95</f>
        <v>③</v>
      </c>
      <c r="AB37" t="str">
        <f>N94</f>
        <v>麗澤瑞浪</v>
      </c>
    </row>
    <row r="38" spans="2:15" ht="13.5">
      <c r="B38" s="98"/>
      <c r="C38" s="103"/>
      <c r="E38" s="98"/>
      <c r="F38" s="99"/>
      <c r="H38" s="94"/>
      <c r="I38" s="97"/>
      <c r="J38" s="95"/>
      <c r="L38" s="98"/>
      <c r="M38" s="101"/>
      <c r="N38" s="99"/>
      <c r="O38" s="20"/>
    </row>
    <row r="39" spans="2:28" ht="13.5">
      <c r="B39" s="86"/>
      <c r="C39" s="88"/>
      <c r="E39" s="98"/>
      <c r="F39" s="99"/>
      <c r="G39" s="24">
        <v>12</v>
      </c>
      <c r="H39" s="106" t="str">
        <f>'出場者'!G20</f>
        <v>石埜　光輝</v>
      </c>
      <c r="I39" s="96" t="str">
        <f>'出場者'!H20</f>
        <v>①</v>
      </c>
      <c r="J39" s="108" t="str">
        <f>'出場者'!I20</f>
        <v>麗澤瑞浪</v>
      </c>
      <c r="K39" s="24">
        <v>10</v>
      </c>
      <c r="L39" s="98" t="str">
        <f>'出場者'!K20</f>
        <v>籠橋　万知</v>
      </c>
      <c r="M39" s="100" t="str">
        <f>'出場者'!L20</f>
        <v>③</v>
      </c>
      <c r="N39" s="99" t="str">
        <f>'出場者'!M20</f>
        <v>麗澤瑞浪</v>
      </c>
      <c r="O39" s="20"/>
      <c r="P39" s="24">
        <v>16</v>
      </c>
      <c r="Q39" t="str">
        <f>H96</f>
        <v>石川　　徹</v>
      </c>
      <c r="R39" t="str">
        <f>I96</f>
        <v>③</v>
      </c>
      <c r="S39" t="str">
        <f>H97</f>
        <v>伊藤　月架</v>
      </c>
      <c r="T39" t="str">
        <f>I97</f>
        <v>③</v>
      </c>
      <c r="U39" t="str">
        <f>J96</f>
        <v>中津</v>
      </c>
      <c r="W39" s="24">
        <v>11</v>
      </c>
      <c r="X39" t="str">
        <f>L96</f>
        <v>大宮　涼乃</v>
      </c>
      <c r="Y39" t="str">
        <f>M96</f>
        <v>②</v>
      </c>
      <c r="Z39" t="str">
        <f>L97</f>
        <v>荒川　　葵</v>
      </c>
      <c r="AA39" t="str">
        <f>M97</f>
        <v>②</v>
      </c>
      <c r="AB39" t="str">
        <f>N96</f>
        <v>恵那</v>
      </c>
    </row>
    <row r="40" spans="2:15" ht="13.5">
      <c r="B40" s="86"/>
      <c r="C40" s="88"/>
      <c r="E40" s="98"/>
      <c r="F40" s="99"/>
      <c r="H40" s="107"/>
      <c r="I40" s="97"/>
      <c r="J40" s="109"/>
      <c r="L40" s="98"/>
      <c r="M40" s="101"/>
      <c r="N40" s="99"/>
      <c r="O40" s="20"/>
    </row>
    <row r="41" spans="2:28" ht="13.5">
      <c r="B41" s="12"/>
      <c r="C41" s="25"/>
      <c r="D41" s="27"/>
      <c r="E41" s="26"/>
      <c r="F41" s="20"/>
      <c r="G41" s="24">
        <v>7</v>
      </c>
      <c r="H41" s="94" t="str">
        <f>'出場者'!G21</f>
        <v>細川　祐希</v>
      </c>
      <c r="I41" s="96" t="str">
        <f>'出場者'!H21</f>
        <v>③</v>
      </c>
      <c r="J41" s="95" t="str">
        <f>'出場者'!I21</f>
        <v>麗澤瑞浪</v>
      </c>
      <c r="K41" s="24">
        <v>11</v>
      </c>
      <c r="L41" s="98" t="str">
        <f>'出場者'!K21</f>
        <v>安江　一遥</v>
      </c>
      <c r="M41" s="100" t="str">
        <f>'出場者'!L21</f>
        <v>③</v>
      </c>
      <c r="N41" s="99" t="str">
        <f>'出場者'!M21</f>
        <v>恵那</v>
      </c>
      <c r="O41" s="20"/>
      <c r="P41" s="24">
        <v>15</v>
      </c>
      <c r="Q41" t="str">
        <f>H98</f>
        <v>阿部　航大</v>
      </c>
      <c r="R41" t="str">
        <f>'出場者'!P40</f>
        <v>③</v>
      </c>
      <c r="S41" t="str">
        <f>H99</f>
        <v>淺野　洸司</v>
      </c>
      <c r="T41" t="str">
        <f>I99</f>
        <v>①</v>
      </c>
      <c r="U41" t="str">
        <f>J98</f>
        <v>麗澤瑞浪</v>
      </c>
      <c r="W41" s="24">
        <v>8</v>
      </c>
      <c r="X41" t="str">
        <f>L98</f>
        <v>糸魚川茉心</v>
      </c>
      <c r="Y41" t="str">
        <f>M98</f>
        <v>③</v>
      </c>
      <c r="Z41" t="str">
        <f>L99</f>
        <v>伊澤　亜希</v>
      </c>
      <c r="AA41" t="str">
        <f>M99</f>
        <v>③</v>
      </c>
      <c r="AB41" t="str">
        <f>N98</f>
        <v>中津</v>
      </c>
    </row>
    <row r="42" spans="2:15" ht="13.5">
      <c r="B42" s="12"/>
      <c r="C42" s="25"/>
      <c r="D42" s="27"/>
      <c r="E42" s="26"/>
      <c r="F42" s="20"/>
      <c r="H42" s="94"/>
      <c r="I42" s="97"/>
      <c r="J42" s="95"/>
      <c r="L42" s="98"/>
      <c r="M42" s="101"/>
      <c r="N42" s="99"/>
      <c r="O42" s="20"/>
    </row>
    <row r="43" spans="2:15" ht="13.5">
      <c r="B43" s="12"/>
      <c r="C43" s="25"/>
      <c r="D43" s="27"/>
      <c r="E43" s="12"/>
      <c r="F43" s="25"/>
      <c r="G43" s="24">
        <v>29</v>
      </c>
      <c r="H43" s="94" t="str">
        <f>'出場者'!G22</f>
        <v>村田　英夢</v>
      </c>
      <c r="I43" s="96" t="str">
        <f>'出場者'!H22</f>
        <v>①</v>
      </c>
      <c r="J43" s="95" t="str">
        <f>'出場者'!I22</f>
        <v>麗澤瑞浪</v>
      </c>
      <c r="K43" s="24">
        <v>4</v>
      </c>
      <c r="L43" s="98" t="str">
        <f>'出場者'!K22</f>
        <v>松本　祐菜</v>
      </c>
      <c r="M43" s="100" t="str">
        <f>'出場者'!L22</f>
        <v>③</v>
      </c>
      <c r="N43" s="99" t="str">
        <f>'出場者'!M22</f>
        <v>麗澤瑞浪</v>
      </c>
      <c r="O43" s="20"/>
    </row>
    <row r="44" spans="2:16" ht="13.5">
      <c r="B44" s="12"/>
      <c r="C44" s="25"/>
      <c r="D44" s="27"/>
      <c r="E44" s="26"/>
      <c r="F44" s="20"/>
      <c r="H44" s="94"/>
      <c r="I44" s="97"/>
      <c r="J44" s="95"/>
      <c r="L44" s="98"/>
      <c r="M44" s="101"/>
      <c r="N44" s="99"/>
      <c r="O44" s="20"/>
      <c r="P44" t="s">
        <v>41</v>
      </c>
    </row>
    <row r="45" spans="2:20" ht="13.5">
      <c r="B45" s="12"/>
      <c r="C45" s="25"/>
      <c r="D45" s="27"/>
      <c r="E45" s="26"/>
      <c r="F45" s="20"/>
      <c r="G45" s="24">
        <v>19</v>
      </c>
      <c r="H45" s="94" t="str">
        <f>'出場者'!G23</f>
        <v>淺野　洸司</v>
      </c>
      <c r="I45" s="96" t="str">
        <f>'出場者'!H23</f>
        <v>①</v>
      </c>
      <c r="J45" s="95" t="str">
        <f>'出場者'!I23</f>
        <v>麗澤瑞浪</v>
      </c>
      <c r="K45" s="24">
        <v>27</v>
      </c>
      <c r="L45" s="98" t="str">
        <f>'出場者'!K23</f>
        <v>増田　晴香</v>
      </c>
      <c r="M45" s="100" t="str">
        <f>'出場者'!L23</f>
        <v>③</v>
      </c>
      <c r="N45" s="99" t="str">
        <f>'出場者'!M23</f>
        <v>麗澤瑞浪</v>
      </c>
      <c r="O45" s="20"/>
      <c r="T45" t="s">
        <v>44</v>
      </c>
    </row>
    <row r="46" spans="2:20" ht="13.5">
      <c r="B46" s="12"/>
      <c r="C46" s="25"/>
      <c r="D46" s="27"/>
      <c r="E46" s="26"/>
      <c r="F46" s="20"/>
      <c r="H46" s="94"/>
      <c r="I46" s="97"/>
      <c r="J46" s="95"/>
      <c r="L46" s="98"/>
      <c r="M46" s="101"/>
      <c r="N46" s="99"/>
      <c r="O46" s="20"/>
      <c r="P46" s="24">
        <v>1</v>
      </c>
      <c r="Q46" t="str">
        <f>'出場者'!AB2</f>
        <v>間宮　浩輝</v>
      </c>
      <c r="R46" t="str">
        <f>'出場者'!AC2</f>
        <v>②</v>
      </c>
      <c r="S46" t="str">
        <f>'出場者'!AD2</f>
        <v>麗澤瑞浪</v>
      </c>
      <c r="T46">
        <v>1</v>
      </c>
    </row>
    <row r="47" spans="2:20" ht="13.5">
      <c r="B47" s="12"/>
      <c r="C47" s="25"/>
      <c r="D47" s="27"/>
      <c r="E47" s="26"/>
      <c r="F47" s="20"/>
      <c r="G47" s="24">
        <v>13</v>
      </c>
      <c r="H47" s="94" t="str">
        <f>'出場者'!G24</f>
        <v>立石　真也</v>
      </c>
      <c r="I47" s="96" t="str">
        <f>'出場者'!H24</f>
        <v>①</v>
      </c>
      <c r="J47" s="95" t="str">
        <f>'出場者'!I24</f>
        <v>麗澤瑞浪</v>
      </c>
      <c r="K47" s="24">
        <v>18</v>
      </c>
      <c r="L47" s="98" t="str">
        <f>'出場者'!K24</f>
        <v>大宮　涼乃</v>
      </c>
      <c r="M47" s="100" t="str">
        <f>'出場者'!L24</f>
        <v>②</v>
      </c>
      <c r="N47" s="99" t="str">
        <f>'出場者'!M24</f>
        <v>恵那</v>
      </c>
      <c r="O47" s="20"/>
      <c r="P47" s="24">
        <v>32</v>
      </c>
      <c r="Q47" t="str">
        <f>'出場者'!AB3</f>
        <v>岩田幸太郎</v>
      </c>
      <c r="R47" t="str">
        <f>'出場者'!AC3</f>
        <v>②</v>
      </c>
      <c r="S47" t="str">
        <f>'出場者'!AD3</f>
        <v>麗澤瑞浪</v>
      </c>
      <c r="T47">
        <v>2</v>
      </c>
    </row>
    <row r="48" spans="2:20" ht="13.5">
      <c r="B48" s="12"/>
      <c r="C48" s="25"/>
      <c r="D48" s="27"/>
      <c r="E48" s="12"/>
      <c r="F48" s="25"/>
      <c r="H48" s="94"/>
      <c r="I48" s="97"/>
      <c r="J48" s="95"/>
      <c r="L48" s="98"/>
      <c r="M48" s="101"/>
      <c r="N48" s="99"/>
      <c r="O48" s="20"/>
      <c r="P48" s="24">
        <v>17</v>
      </c>
      <c r="Q48" t="str">
        <f>'出場者'!AB4</f>
        <v>座馬　　大</v>
      </c>
      <c r="R48" t="str">
        <f>'出場者'!AC4</f>
        <v>②</v>
      </c>
      <c r="S48" t="str">
        <f>'出場者'!AD4</f>
        <v>県岐阜商</v>
      </c>
      <c r="T48">
        <v>3</v>
      </c>
    </row>
    <row r="49" spans="2:20" ht="13.5">
      <c r="B49" s="27"/>
      <c r="C49" s="27"/>
      <c r="D49" s="27"/>
      <c r="E49" s="12"/>
      <c r="F49" s="25"/>
      <c r="G49" s="24">
        <v>15</v>
      </c>
      <c r="H49" s="94" t="str">
        <f>'出場者'!G25</f>
        <v>川田　駿実</v>
      </c>
      <c r="I49" s="96" t="str">
        <f>'出場者'!H25</f>
        <v>①</v>
      </c>
      <c r="J49" s="95" t="str">
        <f>'出場者'!I25</f>
        <v>麗澤瑞浪</v>
      </c>
      <c r="K49" s="24">
        <v>31</v>
      </c>
      <c r="L49" s="98" t="str">
        <f>'出場者'!K25</f>
        <v>大野実可子</v>
      </c>
      <c r="M49" s="100" t="str">
        <f>'出場者'!L25</f>
        <v>③</v>
      </c>
      <c r="N49" s="99" t="str">
        <f>'出場者'!M25</f>
        <v>多治見</v>
      </c>
      <c r="O49" s="20"/>
      <c r="P49" s="24">
        <v>16</v>
      </c>
      <c r="Q49" t="str">
        <f>'出場者'!AB5</f>
        <v>葛西　辰哉</v>
      </c>
      <c r="R49" t="str">
        <f>'出場者'!AC5</f>
        <v>③</v>
      </c>
      <c r="S49" t="str">
        <f>'出場者'!AD5</f>
        <v>県岐阜商</v>
      </c>
      <c r="T49">
        <v>4</v>
      </c>
    </row>
    <row r="50" spans="2:20" ht="13.5">
      <c r="B50" s="27"/>
      <c r="C50" s="27"/>
      <c r="D50" s="27"/>
      <c r="E50" s="12"/>
      <c r="F50" s="25"/>
      <c r="H50" s="94"/>
      <c r="I50" s="97"/>
      <c r="J50" s="95"/>
      <c r="L50" s="98"/>
      <c r="M50" s="101"/>
      <c r="N50" s="99"/>
      <c r="O50" s="20"/>
      <c r="P50" s="24">
        <v>9</v>
      </c>
      <c r="Q50" t="str">
        <f>'出場者'!AB6</f>
        <v>樋口　貴大</v>
      </c>
      <c r="R50" t="str">
        <f>'出場者'!AC6</f>
        <v>③</v>
      </c>
      <c r="S50" t="str">
        <f>'出場者'!AD6</f>
        <v>県岐阜商</v>
      </c>
      <c r="T50">
        <v>5</v>
      </c>
    </row>
    <row r="51" spans="2:20" ht="13.5">
      <c r="B51" s="12"/>
      <c r="C51" s="25"/>
      <c r="D51" s="27"/>
      <c r="E51" s="12"/>
      <c r="F51" s="25"/>
      <c r="H51" s="94"/>
      <c r="I51" s="96"/>
      <c r="J51" s="95"/>
      <c r="P51" s="24">
        <v>24</v>
      </c>
      <c r="Q51" t="str">
        <f>'出場者'!AB7</f>
        <v>林　幸多郎</v>
      </c>
      <c r="R51" t="str">
        <f>'出場者'!AC7</f>
        <v>③</v>
      </c>
      <c r="S51" t="str">
        <f>'出場者'!AD7</f>
        <v>麗澤瑞浪</v>
      </c>
      <c r="T51">
        <v>6</v>
      </c>
    </row>
    <row r="52" spans="2:20" ht="13.5">
      <c r="B52" s="12"/>
      <c r="C52" s="25"/>
      <c r="D52" s="27"/>
      <c r="E52" s="12"/>
      <c r="F52" s="25"/>
      <c r="H52" s="94"/>
      <c r="I52" s="97"/>
      <c r="J52" s="95"/>
      <c r="P52" s="24">
        <v>25</v>
      </c>
      <c r="Q52" t="str">
        <f>'出場者'!AB8</f>
        <v>山口　智哉</v>
      </c>
      <c r="R52" t="str">
        <f>'出場者'!AC8</f>
        <v>②</v>
      </c>
      <c r="S52" t="str">
        <f>'出場者'!AD8</f>
        <v>麗澤瑞浪</v>
      </c>
      <c r="T52">
        <v>7</v>
      </c>
    </row>
    <row r="53" spans="2:20" ht="13.5">
      <c r="B53" s="12"/>
      <c r="C53" s="25"/>
      <c r="D53" s="27"/>
      <c r="E53" s="12"/>
      <c r="F53" s="25"/>
      <c r="P53" s="24">
        <v>8</v>
      </c>
      <c r="Q53" t="str">
        <f>'出場者'!AB9</f>
        <v>浅井　暢斗</v>
      </c>
      <c r="R53" t="str">
        <f>'出場者'!AC9</f>
        <v>②</v>
      </c>
      <c r="S53" t="str">
        <f>'出場者'!AD9</f>
        <v>県岐阜商</v>
      </c>
      <c r="T53">
        <v>8</v>
      </c>
    </row>
    <row r="54" spans="2:6" ht="13.5">
      <c r="B54" s="12"/>
      <c r="C54" s="25"/>
      <c r="D54" s="27"/>
      <c r="E54" s="12"/>
      <c r="F54" s="25"/>
    </row>
    <row r="55" spans="2:20" ht="13.5">
      <c r="B55" s="12"/>
      <c r="C55" s="25"/>
      <c r="D55" s="27"/>
      <c r="E55" s="12"/>
      <c r="F55" s="25"/>
      <c r="P55" s="24">
        <v>1</v>
      </c>
      <c r="Q55" t="str">
        <f>'出場者'!AB11</f>
        <v>豊吉　彩乃</v>
      </c>
      <c r="R55" t="str">
        <f>'出場者'!AC11</f>
        <v>③</v>
      </c>
      <c r="S55" t="str">
        <f>'出場者'!AD11</f>
        <v>岐阜</v>
      </c>
      <c r="T55">
        <v>1</v>
      </c>
    </row>
    <row r="56" spans="2:20" ht="13.5">
      <c r="B56" s="27"/>
      <c r="C56" s="25"/>
      <c r="D56" s="27"/>
      <c r="E56" s="12"/>
      <c r="F56" s="25"/>
      <c r="P56" s="24">
        <v>32</v>
      </c>
      <c r="Q56" t="str">
        <f>'出場者'!AB12</f>
        <v>宗宮　　彩</v>
      </c>
      <c r="R56" t="str">
        <f>'出場者'!AC12</f>
        <v>③</v>
      </c>
      <c r="S56" t="str">
        <f>'出場者'!AD12</f>
        <v>県岐阜商</v>
      </c>
      <c r="T56">
        <v>2</v>
      </c>
    </row>
    <row r="57" spans="5:20" ht="13.5">
      <c r="E57" s="12"/>
      <c r="F57" s="25"/>
      <c r="P57" s="24">
        <v>17</v>
      </c>
      <c r="Q57" t="str">
        <f>'出場者'!AB13</f>
        <v>兼山　栞凛</v>
      </c>
      <c r="R57" t="str">
        <f>'出場者'!AC13</f>
        <v>③</v>
      </c>
      <c r="S57" t="str">
        <f>'出場者'!AD13</f>
        <v>県岐阜商</v>
      </c>
      <c r="T57">
        <v>3</v>
      </c>
    </row>
    <row r="58" spans="8:20" ht="13.5">
      <c r="H58" t="s">
        <v>13</v>
      </c>
      <c r="L58" t="s">
        <v>14</v>
      </c>
      <c r="P58" s="24">
        <v>16</v>
      </c>
      <c r="Q58" t="str">
        <f>'出場者'!AB14</f>
        <v>深尾　梨未</v>
      </c>
      <c r="R58" t="str">
        <f>'出場者'!AC14</f>
        <v>①</v>
      </c>
      <c r="S58" t="str">
        <f>'出場者'!AD14</f>
        <v>県岐阜商</v>
      </c>
      <c r="T58">
        <v>4</v>
      </c>
    </row>
    <row r="59" spans="16:20" ht="13.5">
      <c r="P59" s="24">
        <v>9</v>
      </c>
      <c r="Q59" t="str">
        <f>'出場者'!AB15</f>
        <v>福田　　愛</v>
      </c>
      <c r="R59" t="str">
        <f>'出場者'!AC15</f>
        <v>③</v>
      </c>
      <c r="S59" t="str">
        <f>'出場者'!AD15</f>
        <v>県岐阜商</v>
      </c>
      <c r="T59">
        <v>5</v>
      </c>
    </row>
    <row r="60" spans="8:20" ht="18" customHeight="1">
      <c r="H60" s="16" t="str">
        <f>'出場者'!O2</f>
        <v>座馬　　大</v>
      </c>
      <c r="I60" s="22" t="str">
        <f>'出場者'!P2</f>
        <v>②</v>
      </c>
      <c r="J60" s="102" t="str">
        <f>'出場者'!Q2</f>
        <v>県岐阜商</v>
      </c>
      <c r="L60" s="16" t="str">
        <f>'出場者'!S2</f>
        <v>宮本　雪凪</v>
      </c>
      <c r="M60" s="22" t="str">
        <f>'出場者'!T2</f>
        <v>①</v>
      </c>
      <c r="N60" s="102" t="str">
        <f>'出場者'!U2</f>
        <v>県岐阜商</v>
      </c>
      <c r="O60" s="20"/>
      <c r="P60" s="24">
        <v>24</v>
      </c>
      <c r="Q60" t="str">
        <f>'出場者'!AB16</f>
        <v>間宮　万結</v>
      </c>
      <c r="R60" t="str">
        <f>'出場者'!AC16</f>
        <v>①</v>
      </c>
      <c r="S60" t="str">
        <f>'出場者'!AD16</f>
        <v>関</v>
      </c>
      <c r="T60">
        <v>6</v>
      </c>
    </row>
    <row r="61" spans="8:20" ht="18" customHeight="1">
      <c r="H61" s="17" t="str">
        <f>'出場者'!O3</f>
        <v>浅井　暢斗</v>
      </c>
      <c r="I61" s="23" t="str">
        <f>'出場者'!P3</f>
        <v>②</v>
      </c>
      <c r="J61" s="103"/>
      <c r="L61" s="17" t="str">
        <f>'出場者'!S3</f>
        <v>半田　茜子</v>
      </c>
      <c r="M61" s="23" t="str">
        <f>'出場者'!T3</f>
        <v>①</v>
      </c>
      <c r="N61" s="103"/>
      <c r="O61" s="20"/>
      <c r="P61" s="24">
        <v>25</v>
      </c>
      <c r="Q61" t="str">
        <f>'出場者'!AB17</f>
        <v>後藤　舞幸</v>
      </c>
      <c r="R61" t="str">
        <f>'出場者'!AC17</f>
        <v>③</v>
      </c>
      <c r="S61" t="str">
        <f>'出場者'!AD17</f>
        <v>県岐阜商</v>
      </c>
      <c r="T61">
        <v>7</v>
      </c>
    </row>
    <row r="62" spans="8:20" ht="18" customHeight="1">
      <c r="H62" s="16" t="str">
        <f>'出場者'!O4</f>
        <v>林　　明利</v>
      </c>
      <c r="I62" s="22" t="str">
        <f>'出場者'!P4</f>
        <v>②</v>
      </c>
      <c r="J62" s="102" t="str">
        <f>'出場者'!Q4</f>
        <v>県岐阜商</v>
      </c>
      <c r="L62" s="16" t="str">
        <f>'出場者'!S4</f>
        <v>豊吉　彩乃</v>
      </c>
      <c r="M62" s="22" t="str">
        <f>'出場者'!T4</f>
        <v>③</v>
      </c>
      <c r="N62" s="102" t="str">
        <f>'出場者'!U4</f>
        <v>岐阜</v>
      </c>
      <c r="O62" s="20"/>
      <c r="P62" s="24">
        <v>8</v>
      </c>
      <c r="Q62" t="str">
        <f>'出場者'!AB18</f>
        <v>川松咲貴菜</v>
      </c>
      <c r="R62" t="str">
        <f>'出場者'!AC18</f>
        <v>②</v>
      </c>
      <c r="S62" t="str">
        <f>'出場者'!AD18</f>
        <v>関有知</v>
      </c>
      <c r="T62">
        <v>8</v>
      </c>
    </row>
    <row r="63" spans="8:15" ht="18" customHeight="1">
      <c r="H63" s="17" t="str">
        <f>'出場者'!O5</f>
        <v>岩間　治樹</v>
      </c>
      <c r="I63" s="23" t="str">
        <f>'出場者'!P5</f>
        <v>③</v>
      </c>
      <c r="J63" s="103"/>
      <c r="L63" s="17" t="str">
        <f>'出場者'!S5</f>
        <v>田中　美結</v>
      </c>
      <c r="M63" s="23" t="str">
        <f>'出場者'!T5</f>
        <v>③</v>
      </c>
      <c r="N63" s="103"/>
      <c r="O63" s="20"/>
    </row>
    <row r="64" spans="8:15" ht="18" customHeight="1">
      <c r="H64" s="16" t="str">
        <f>'出場者'!O6</f>
        <v>豊吉　柊人</v>
      </c>
      <c r="I64" s="22" t="str">
        <f>'出場者'!P6</f>
        <v>①</v>
      </c>
      <c r="J64" s="102" t="str">
        <f>'出場者'!Q6</f>
        <v>県岐阜商</v>
      </c>
      <c r="L64" s="16" t="str">
        <f>'出場者'!S6</f>
        <v>堂前　瑠希</v>
      </c>
      <c r="M64" s="22" t="str">
        <f>'出場者'!T6</f>
        <v>②</v>
      </c>
      <c r="N64" s="102" t="str">
        <f>'出場者'!U6</f>
        <v>県岐阜商</v>
      </c>
      <c r="O64" s="20"/>
    </row>
    <row r="65" spans="8:21" ht="18" customHeight="1">
      <c r="H65" s="17" t="str">
        <f>'出場者'!O7</f>
        <v>藤本　博文</v>
      </c>
      <c r="I65" s="23" t="str">
        <f>'出場者'!P7</f>
        <v>①</v>
      </c>
      <c r="J65" s="103"/>
      <c r="L65" s="17" t="str">
        <f>'出場者'!S7</f>
        <v>松尾　希依</v>
      </c>
      <c r="M65" s="23" t="str">
        <f>'出場者'!T7</f>
        <v>②</v>
      </c>
      <c r="N65" s="103"/>
      <c r="O65" s="20"/>
      <c r="P65" s="24">
        <v>1</v>
      </c>
      <c r="Q65" t="str">
        <f>'出場者'!X2</f>
        <v>間宮　浩輝</v>
      </c>
      <c r="R65" t="str">
        <f>'出場者'!Y2</f>
        <v>②</v>
      </c>
      <c r="S65" t="str">
        <f>'出場者'!X3</f>
        <v>岩田幸太郎</v>
      </c>
      <c r="T65" t="str">
        <f>'出場者'!Y3</f>
        <v>②</v>
      </c>
      <c r="U65" t="str">
        <f>'出場者'!Z2</f>
        <v>麗澤瑞浪</v>
      </c>
    </row>
    <row r="66" spans="8:21" ht="18" customHeight="1">
      <c r="H66" s="16" t="str">
        <f>'出場者'!O8</f>
        <v>澤本　拓巳</v>
      </c>
      <c r="I66" s="22" t="str">
        <f>'出場者'!P8</f>
        <v>③</v>
      </c>
      <c r="J66" s="102" t="str">
        <f>'出場者'!Q8</f>
        <v>岐阜</v>
      </c>
      <c r="L66" s="16" t="str">
        <f>'出場者'!S8</f>
        <v>小寺ひま璃</v>
      </c>
      <c r="M66" s="22" t="str">
        <f>'出場者'!T8</f>
        <v>③</v>
      </c>
      <c r="N66" s="102" t="str">
        <f>'出場者'!U8</f>
        <v>加納</v>
      </c>
      <c r="O66" s="20"/>
      <c r="P66" s="24">
        <v>24</v>
      </c>
      <c r="Q66" t="str">
        <f>'出場者'!X4</f>
        <v>葛西　辰哉</v>
      </c>
      <c r="R66" t="str">
        <f>'出場者'!Y4</f>
        <v>③</v>
      </c>
      <c r="S66" t="str">
        <f>'出場者'!X5</f>
        <v>三本　悠太</v>
      </c>
      <c r="T66" t="str">
        <f>'出場者'!Y5</f>
        <v>③</v>
      </c>
      <c r="U66" t="str">
        <f>'出場者'!Z4</f>
        <v>県岐阜商</v>
      </c>
    </row>
    <row r="67" spans="8:21" ht="18" customHeight="1">
      <c r="H67" s="17" t="str">
        <f>'出場者'!O9</f>
        <v>中村　航大</v>
      </c>
      <c r="I67" s="23" t="str">
        <f>'出場者'!P9</f>
        <v>②</v>
      </c>
      <c r="J67" s="103"/>
      <c r="L67" s="17" t="str">
        <f>'出場者'!S9</f>
        <v>堀　こころ</v>
      </c>
      <c r="M67" s="23" t="str">
        <f>'出場者'!T9</f>
        <v>③</v>
      </c>
      <c r="N67" s="103"/>
      <c r="O67" s="20"/>
      <c r="P67" s="24">
        <v>13</v>
      </c>
      <c r="Q67" t="str">
        <f>'出場者'!X6</f>
        <v>樋口　貴大</v>
      </c>
      <c r="R67" t="str">
        <f>'出場者'!Y6</f>
        <v>③</v>
      </c>
      <c r="S67" t="str">
        <f>'出場者'!X7</f>
        <v>宮島　　陸</v>
      </c>
      <c r="T67" t="str">
        <f>'出場者'!Y7</f>
        <v>③</v>
      </c>
      <c r="U67" t="str">
        <f>'出場者'!Z6</f>
        <v>県岐阜商</v>
      </c>
    </row>
    <row r="68" spans="8:21" ht="18" customHeight="1">
      <c r="H68" s="16" t="str">
        <f>'出場者'!O10</f>
        <v>今村　暢介</v>
      </c>
      <c r="I68" s="22" t="str">
        <f>'出場者'!P10</f>
        <v>③</v>
      </c>
      <c r="J68" s="102" t="str">
        <f>'出場者'!Q10</f>
        <v>岐阜</v>
      </c>
      <c r="L68" s="16" t="str">
        <f>'出場者'!S10</f>
        <v>笠原　千晴</v>
      </c>
      <c r="M68" s="22" t="str">
        <f>'出場者'!T10</f>
        <v>③</v>
      </c>
      <c r="N68" s="102" t="str">
        <f>'出場者'!U10</f>
        <v>県岐阜商</v>
      </c>
      <c r="O68" s="20"/>
      <c r="P68" s="24">
        <v>12</v>
      </c>
      <c r="Q68" t="str">
        <f>'出場者'!X8</f>
        <v>細川　祐希</v>
      </c>
      <c r="R68" t="str">
        <f>'出場者'!Y8</f>
        <v>③</v>
      </c>
      <c r="S68" t="str">
        <f>'出場者'!X9</f>
        <v>久田　　天</v>
      </c>
      <c r="T68" t="str">
        <f>'出場者'!Y9</f>
        <v>③</v>
      </c>
      <c r="U68" t="str">
        <f>'出場者'!Z8</f>
        <v>麗澤瑞浪</v>
      </c>
    </row>
    <row r="69" spans="8:15" ht="18" customHeight="1">
      <c r="H69" s="17" t="str">
        <f>'出場者'!O11</f>
        <v>松尾　琉聖</v>
      </c>
      <c r="I69" s="23" t="str">
        <f>'出場者'!P11</f>
        <v>③</v>
      </c>
      <c r="J69" s="103"/>
      <c r="L69" s="17" t="str">
        <f>'出場者'!S11</f>
        <v>吉田　　桜</v>
      </c>
      <c r="M69" s="23" t="str">
        <f>'出場者'!T11</f>
        <v>②</v>
      </c>
      <c r="N69" s="103"/>
      <c r="O69" s="20"/>
    </row>
    <row r="70" spans="8:21" ht="18" customHeight="1">
      <c r="H70" s="16" t="str">
        <f>'出場者'!O12</f>
        <v>古川　正基</v>
      </c>
      <c r="I70" s="22" t="str">
        <f>'出場者'!P12</f>
        <v>③</v>
      </c>
      <c r="J70" s="102" t="str">
        <f>'出場者'!Q12</f>
        <v>岐阜</v>
      </c>
      <c r="L70" s="16" t="str">
        <f>'出場者'!S12</f>
        <v>三本　紗衣</v>
      </c>
      <c r="M70" s="22" t="str">
        <f>'出場者'!T12</f>
        <v>①</v>
      </c>
      <c r="N70" s="102" t="str">
        <f>'出場者'!U12</f>
        <v>県岐阜商</v>
      </c>
      <c r="O70" s="20"/>
      <c r="P70" s="24">
        <v>1</v>
      </c>
      <c r="Q70" t="str">
        <f>'出場者'!X11</f>
        <v>兼山　栞凛</v>
      </c>
      <c r="R70" t="str">
        <f>'出場者'!Y11</f>
        <v>③</v>
      </c>
      <c r="S70" t="str">
        <f>'出場者'!X12</f>
        <v>福田　　愛</v>
      </c>
      <c r="T70" t="str">
        <f>'出場者'!Y12</f>
        <v>③</v>
      </c>
      <c r="U70" t="str">
        <f>'出場者'!Z11</f>
        <v>県岐阜商</v>
      </c>
    </row>
    <row r="71" spans="8:21" ht="18" customHeight="1">
      <c r="H71" s="17" t="str">
        <f>'出場者'!O13</f>
        <v>木村　尚哉</v>
      </c>
      <c r="I71" s="23" t="str">
        <f>'出場者'!P13</f>
        <v>③</v>
      </c>
      <c r="J71" s="103"/>
      <c r="L71" s="17" t="str">
        <f>'出場者'!S13</f>
        <v>松林　麻央</v>
      </c>
      <c r="M71" s="23" t="str">
        <f>'出場者'!T13</f>
        <v>①</v>
      </c>
      <c r="N71" s="103"/>
      <c r="O71" s="20"/>
      <c r="P71" s="24">
        <v>24</v>
      </c>
      <c r="Q71" t="str">
        <f>'出場者'!X13</f>
        <v>宗宮　　彩</v>
      </c>
      <c r="R71" t="str">
        <f>'出場者'!Y13</f>
        <v>③</v>
      </c>
      <c r="S71" t="str">
        <f>'出場者'!X14</f>
        <v>後藤　舞幸</v>
      </c>
      <c r="T71" t="str">
        <f>'出場者'!Y14</f>
        <v>③</v>
      </c>
      <c r="U71" t="str">
        <f>'出場者'!Z13</f>
        <v>県岐阜商</v>
      </c>
    </row>
    <row r="72" spans="8:21" ht="18" customHeight="1">
      <c r="H72" s="16" t="str">
        <f>'出場者'!O14</f>
        <v>飯沼　優斗</v>
      </c>
      <c r="I72" s="22" t="str">
        <f>'出場者'!P14</f>
        <v>②</v>
      </c>
      <c r="J72" s="102" t="str">
        <f>'出場者'!Q14</f>
        <v>各務原</v>
      </c>
      <c r="L72" s="16" t="str">
        <f>'出場者'!S14</f>
        <v>向山　実来</v>
      </c>
      <c r="M72" s="22" t="str">
        <f>'出場者'!T14</f>
        <v>①</v>
      </c>
      <c r="N72" s="102" t="str">
        <f>'出場者'!U14</f>
        <v>大垣南</v>
      </c>
      <c r="O72" s="20"/>
      <c r="P72" s="24">
        <v>13</v>
      </c>
      <c r="Q72" t="str">
        <f>'出場者'!X15</f>
        <v>松島かなみ</v>
      </c>
      <c r="R72" t="str">
        <f>'出場者'!Y15</f>
        <v>②</v>
      </c>
      <c r="S72" t="str">
        <f>'出場者'!X16</f>
        <v>関谷　　花</v>
      </c>
      <c r="T72" t="str">
        <f>'出場者'!Y16</f>
        <v>②</v>
      </c>
      <c r="U72" t="str">
        <f>'出場者'!Z15</f>
        <v>県岐阜商</v>
      </c>
    </row>
    <row r="73" spans="8:21" ht="18" customHeight="1">
      <c r="H73" s="17" t="str">
        <f>'出場者'!O15</f>
        <v>柴田　裕平</v>
      </c>
      <c r="I73" s="23" t="str">
        <f>'出場者'!P15</f>
        <v>②</v>
      </c>
      <c r="J73" s="103"/>
      <c r="L73" s="17" t="str">
        <f>'出場者'!S15</f>
        <v>近藤　春奈</v>
      </c>
      <c r="M73" s="23" t="str">
        <f>'出場者'!T15</f>
        <v>①</v>
      </c>
      <c r="N73" s="103"/>
      <c r="O73" s="20"/>
      <c r="P73" s="24">
        <v>12</v>
      </c>
      <c r="Q73" t="str">
        <f>'出場者'!X17</f>
        <v>深尾　梨未</v>
      </c>
      <c r="R73" t="str">
        <f>'出場者'!Y17</f>
        <v>①</v>
      </c>
      <c r="S73" t="str">
        <f>'出場者'!X18</f>
        <v>有鹿　　桃</v>
      </c>
      <c r="T73" t="str">
        <f>'出場者'!Y18</f>
        <v>①</v>
      </c>
      <c r="U73" t="str">
        <f>'出場者'!Z17</f>
        <v>県岐阜商</v>
      </c>
    </row>
    <row r="74" spans="8:15" ht="18" customHeight="1">
      <c r="H74" s="16" t="str">
        <f>'出場者'!O16</f>
        <v>前刀　奏斗</v>
      </c>
      <c r="I74" s="22" t="str">
        <f>'出場者'!P16</f>
        <v>②</v>
      </c>
      <c r="J74" s="102" t="str">
        <f>'出場者'!Q16</f>
        <v>大垣南</v>
      </c>
      <c r="L74" s="16" t="str">
        <f>'出場者'!S16</f>
        <v>樋口　琴音</v>
      </c>
      <c r="M74" s="22" t="str">
        <f>'出場者'!T16</f>
        <v>③</v>
      </c>
      <c r="N74" s="102" t="str">
        <f>'出場者'!U16</f>
        <v>大垣西</v>
      </c>
      <c r="O74" s="20"/>
    </row>
    <row r="75" spans="8:16" ht="18" customHeight="1">
      <c r="H75" s="17" t="str">
        <f>'出場者'!O17</f>
        <v>三美　和也</v>
      </c>
      <c r="I75" s="23" t="str">
        <f>'出場者'!P17</f>
        <v>③</v>
      </c>
      <c r="J75" s="103"/>
      <c r="L75" s="17" t="str">
        <f>'出場者'!S17</f>
        <v>小野絵里香</v>
      </c>
      <c r="M75" s="23" t="str">
        <f>'出場者'!T17</f>
        <v>③</v>
      </c>
      <c r="N75" s="103"/>
      <c r="O75" s="20"/>
      <c r="P75" t="s">
        <v>50</v>
      </c>
    </row>
    <row r="76" spans="8:18" ht="18" customHeight="1">
      <c r="H76" s="16" t="str">
        <f>'出場者'!O18</f>
        <v>藤墳　　竣</v>
      </c>
      <c r="I76" s="22" t="str">
        <f>'出場者'!P18</f>
        <v>③</v>
      </c>
      <c r="J76" s="102" t="str">
        <f>'出場者'!Q18</f>
        <v>大垣南</v>
      </c>
      <c r="L76" s="16" t="str">
        <f>'出場者'!S18</f>
        <v>佐藤　美琴</v>
      </c>
      <c r="M76" s="22" t="str">
        <f>'出場者'!T18</f>
        <v>②</v>
      </c>
      <c r="N76" s="102" t="str">
        <f>'出場者'!U18</f>
        <v>大垣西</v>
      </c>
      <c r="O76" s="20"/>
      <c r="P76">
        <v>1</v>
      </c>
      <c r="Q76" s="90" t="s">
        <v>7</v>
      </c>
      <c r="R76" t="s">
        <v>15</v>
      </c>
    </row>
    <row r="77" spans="8:17" ht="18" customHeight="1">
      <c r="H77" s="17" t="str">
        <f>'出場者'!O19</f>
        <v>安立　周生</v>
      </c>
      <c r="I77" s="23" t="str">
        <f>'出場者'!P19</f>
        <v>③</v>
      </c>
      <c r="J77" s="103"/>
      <c r="L77" s="17" t="str">
        <f>'出場者'!S19</f>
        <v>川瀬　友芽</v>
      </c>
      <c r="M77" s="23" t="str">
        <f>'出場者'!T19</f>
        <v>②</v>
      </c>
      <c r="N77" s="103"/>
      <c r="O77" s="20"/>
      <c r="Q77" s="90"/>
    </row>
    <row r="78" spans="8:18" ht="18" customHeight="1">
      <c r="H78" s="16" t="str">
        <f>'出場者'!O20</f>
        <v>野﨑　陸斗</v>
      </c>
      <c r="I78" s="22" t="str">
        <f>'出場者'!P20</f>
        <v>②</v>
      </c>
      <c r="J78" s="102" t="str">
        <f>'出場者'!Q20</f>
        <v>郡上</v>
      </c>
      <c r="L78" s="16" t="str">
        <f>'出場者'!S20</f>
        <v>川路　美衣</v>
      </c>
      <c r="M78" s="22" t="str">
        <f>'出場者'!T20</f>
        <v>③</v>
      </c>
      <c r="N78" s="102" t="str">
        <f>'出場者'!U20</f>
        <v>東濃実</v>
      </c>
      <c r="O78" s="20"/>
      <c r="P78">
        <v>2</v>
      </c>
      <c r="Q78" s="90" t="s">
        <v>6</v>
      </c>
      <c r="R78" t="s">
        <v>8</v>
      </c>
    </row>
    <row r="79" spans="8:17" ht="18" customHeight="1">
      <c r="H79" s="17" t="str">
        <f>'出場者'!O21</f>
        <v>原　　颯希</v>
      </c>
      <c r="I79" s="23" t="str">
        <f>'出場者'!P21</f>
        <v>③</v>
      </c>
      <c r="J79" s="103"/>
      <c r="L79" s="17" t="str">
        <f>'出場者'!S21</f>
        <v>渡邊明衣里</v>
      </c>
      <c r="M79" s="23" t="str">
        <f>'出場者'!T21</f>
        <v>②</v>
      </c>
      <c r="N79" s="103"/>
      <c r="O79" s="20"/>
      <c r="Q79" s="90"/>
    </row>
    <row r="80" spans="8:17" ht="18" customHeight="1">
      <c r="H80" s="16" t="str">
        <f>'出場者'!O22</f>
        <v>林　　佳生</v>
      </c>
      <c r="I80" s="22" t="str">
        <f>'出場者'!P22</f>
        <v>③</v>
      </c>
      <c r="J80" s="102" t="str">
        <f>'出場者'!Q22</f>
        <v>可児</v>
      </c>
      <c r="L80" s="16" t="str">
        <f>'出場者'!S22</f>
        <v>瀧本　彩乃</v>
      </c>
      <c r="M80" s="22" t="str">
        <f>'出場者'!T22</f>
        <v>③</v>
      </c>
      <c r="N80" s="102" t="str">
        <f>'出場者'!U22</f>
        <v>関</v>
      </c>
      <c r="O80" s="20"/>
      <c r="Q80" s="90"/>
    </row>
    <row r="81" spans="8:17" ht="18" customHeight="1">
      <c r="H81" s="17" t="str">
        <f>'出場者'!O23</f>
        <v>林　　亮佑</v>
      </c>
      <c r="I81" s="23" t="str">
        <f>'出場者'!P23</f>
        <v>②</v>
      </c>
      <c r="J81" s="103"/>
      <c r="L81" s="17" t="str">
        <f>'出場者'!S23</f>
        <v>西部みらい</v>
      </c>
      <c r="M81" s="23" t="str">
        <f>'出場者'!T23</f>
        <v>③</v>
      </c>
      <c r="N81" s="103"/>
      <c r="O81" s="20"/>
      <c r="Q81" s="90"/>
    </row>
    <row r="82" spans="8:17" ht="18" customHeight="1">
      <c r="H82" s="16" t="str">
        <f>'出場者'!O24</f>
        <v>二村　海成</v>
      </c>
      <c r="I82" s="22" t="str">
        <f>'出場者'!P24</f>
        <v>②</v>
      </c>
      <c r="J82" s="102" t="str">
        <f>'出場者'!Q24</f>
        <v>関商工</v>
      </c>
      <c r="L82" s="16" t="str">
        <f>'出場者'!S24</f>
        <v>藤村　香文</v>
      </c>
      <c r="M82" s="22" t="str">
        <f>'出場者'!T24</f>
        <v>②</v>
      </c>
      <c r="N82" s="102" t="str">
        <f>'出場者'!U24</f>
        <v>武義</v>
      </c>
      <c r="O82" s="20"/>
      <c r="Q82" s="90"/>
    </row>
    <row r="83" spans="8:17" ht="18" customHeight="1">
      <c r="H83" s="17" t="str">
        <f>'出場者'!O25</f>
        <v>長尾　柊也</v>
      </c>
      <c r="I83" s="23" t="str">
        <f>'出場者'!P25</f>
        <v>②</v>
      </c>
      <c r="J83" s="103"/>
      <c r="L83" s="17" t="str">
        <f>'出場者'!S25</f>
        <v>青井　佑奈</v>
      </c>
      <c r="M83" s="23" t="str">
        <f>'出場者'!T25</f>
        <v>③</v>
      </c>
      <c r="N83" s="103"/>
      <c r="O83" s="20"/>
      <c r="Q83" s="90"/>
    </row>
    <row r="84" spans="8:17" ht="18" customHeight="1">
      <c r="H84" s="16" t="str">
        <f>'出場者'!O26</f>
        <v>柴田　恭弥</v>
      </c>
      <c r="I84" s="22" t="str">
        <f>'出場者'!P26</f>
        <v>③</v>
      </c>
      <c r="J84" s="102" t="str">
        <f>'出場者'!Q26</f>
        <v>可児</v>
      </c>
      <c r="L84" s="16" t="str">
        <f>'出場者'!S26</f>
        <v>間宮　万結</v>
      </c>
      <c r="M84" s="22" t="str">
        <f>'出場者'!T26</f>
        <v>①</v>
      </c>
      <c r="N84" s="102" t="str">
        <f>'出場者'!U26</f>
        <v>関</v>
      </c>
      <c r="O84" s="20"/>
      <c r="Q84" s="3"/>
    </row>
    <row r="85" spans="8:17" ht="18" customHeight="1">
      <c r="H85" s="17" t="str">
        <f>'出場者'!O27</f>
        <v>可児　　繁</v>
      </c>
      <c r="I85" s="23" t="str">
        <f>'出場者'!P27</f>
        <v>③</v>
      </c>
      <c r="J85" s="103"/>
      <c r="L85" s="17" t="str">
        <f>'出場者'!S27</f>
        <v>古田　唯夏</v>
      </c>
      <c r="M85" s="23" t="str">
        <f>'出場者'!T27</f>
        <v>①</v>
      </c>
      <c r="N85" s="103"/>
      <c r="O85" s="20"/>
      <c r="Q85" s="3"/>
    </row>
    <row r="86" spans="8:18" ht="18" customHeight="1">
      <c r="H86" s="16" t="str">
        <f>'出場者'!O28</f>
        <v>松田　航季</v>
      </c>
      <c r="I86" s="22" t="str">
        <f>'出場者'!P28</f>
        <v>③</v>
      </c>
      <c r="J86" s="102" t="str">
        <f>'出場者'!Q28</f>
        <v>関有知</v>
      </c>
      <c r="L86" s="16" t="str">
        <f>'出場者'!S28</f>
        <v>淺里　　桃</v>
      </c>
      <c r="M86" s="22" t="str">
        <f>'出場者'!T28</f>
        <v>③</v>
      </c>
      <c r="N86" s="102" t="str">
        <f>'出場者'!U28</f>
        <v>東濃実</v>
      </c>
      <c r="O86" s="20"/>
      <c r="P86">
        <v>1</v>
      </c>
      <c r="Q86" s="90" t="s">
        <v>53</v>
      </c>
      <c r="R86" t="s">
        <v>8</v>
      </c>
    </row>
    <row r="87" spans="8:17" ht="18" customHeight="1">
      <c r="H87" s="17" t="str">
        <f>'出場者'!O29</f>
        <v>日比野竜也</v>
      </c>
      <c r="I87" s="23" t="str">
        <f>'出場者'!P29</f>
        <v>②</v>
      </c>
      <c r="J87" s="103"/>
      <c r="L87" s="17" t="str">
        <f>'出場者'!S29</f>
        <v>岩井　芹奈</v>
      </c>
      <c r="M87" s="23" t="str">
        <f>'出場者'!T29</f>
        <v>③</v>
      </c>
      <c r="N87" s="103"/>
      <c r="O87" s="20"/>
      <c r="Q87" s="90"/>
    </row>
    <row r="88" spans="8:18" ht="18" customHeight="1">
      <c r="H88" s="16" t="str">
        <f>'出場者'!O30</f>
        <v>橋本　竣史</v>
      </c>
      <c r="I88" s="22" t="str">
        <f>'出場者'!P30</f>
        <v>②</v>
      </c>
      <c r="J88" s="102" t="str">
        <f>'出場者'!Q30</f>
        <v>可児工</v>
      </c>
      <c r="L88" s="16" t="str">
        <f>'出場者'!S30</f>
        <v>足立　莉子</v>
      </c>
      <c r="M88" s="22" t="str">
        <f>'出場者'!T30</f>
        <v>①</v>
      </c>
      <c r="N88" s="102" t="str">
        <f>'出場者'!U30</f>
        <v>関</v>
      </c>
      <c r="O88" s="20"/>
      <c r="P88">
        <v>2</v>
      </c>
      <c r="Q88" s="90" t="s">
        <v>28</v>
      </c>
      <c r="R88" t="s">
        <v>30</v>
      </c>
    </row>
    <row r="89" spans="8:17" ht="18" customHeight="1">
      <c r="H89" s="17" t="str">
        <f>'出場者'!O31</f>
        <v>畠中健士郎</v>
      </c>
      <c r="I89" s="23" t="str">
        <f>'出場者'!P31</f>
        <v>②</v>
      </c>
      <c r="J89" s="103"/>
      <c r="L89" s="17" t="str">
        <f>'出場者'!S31</f>
        <v>石井　　晶</v>
      </c>
      <c r="M89" s="23" t="str">
        <f>'出場者'!T31</f>
        <v>①</v>
      </c>
      <c r="N89" s="103"/>
      <c r="O89" s="20"/>
      <c r="Q89" s="90"/>
    </row>
    <row r="90" spans="8:17" ht="18" customHeight="1">
      <c r="H90" s="16" t="str">
        <f>'出場者'!O32</f>
        <v>山口　智哉</v>
      </c>
      <c r="I90" s="22" t="str">
        <f>'出場者'!P32</f>
        <v>②</v>
      </c>
      <c r="J90" s="102" t="str">
        <f>'出場者'!Q32</f>
        <v>麗澤瑞浪</v>
      </c>
      <c r="L90" s="16" t="str">
        <f>'出場者'!S32</f>
        <v>籠橋　万知</v>
      </c>
      <c r="M90" s="22" t="str">
        <f>'出場者'!T32</f>
        <v>③</v>
      </c>
      <c r="N90" s="102" t="str">
        <f>'出場者'!U32</f>
        <v>麗澤瑞浪</v>
      </c>
      <c r="O90" s="20"/>
      <c r="Q90" s="90"/>
    </row>
    <row r="91" spans="8:17" ht="18" customHeight="1">
      <c r="H91" s="17" t="str">
        <f>'出場者'!O33</f>
        <v>村田　英夢</v>
      </c>
      <c r="I91" s="23" t="str">
        <f>'出場者'!P33</f>
        <v>①</v>
      </c>
      <c r="J91" s="103"/>
      <c r="L91" s="17" t="str">
        <f>'出場者'!S33</f>
        <v>松本　祐菜</v>
      </c>
      <c r="M91" s="23" t="str">
        <f>'出場者'!T33</f>
        <v>③</v>
      </c>
      <c r="N91" s="103"/>
      <c r="O91" s="20"/>
      <c r="Q91" s="90"/>
    </row>
    <row r="92" spans="8:17" ht="18" customHeight="1">
      <c r="H92" s="16" t="str">
        <f>'出場者'!O34</f>
        <v>石埜　光輝</v>
      </c>
      <c r="I92" s="22" t="str">
        <f>'出場者'!P34</f>
        <v>①</v>
      </c>
      <c r="J92" s="102" t="str">
        <f>'出場者'!Q34</f>
        <v>麗澤瑞浪</v>
      </c>
      <c r="L92" s="16" t="str">
        <f>'出場者'!S34</f>
        <v>安江　一遥</v>
      </c>
      <c r="M92" s="22" t="str">
        <f>'出場者'!T34</f>
        <v>③</v>
      </c>
      <c r="N92" s="102" t="str">
        <f>'出場者'!U34</f>
        <v>恵那</v>
      </c>
      <c r="O92" s="20"/>
      <c r="Q92" s="90"/>
    </row>
    <row r="93" spans="8:17" ht="18" customHeight="1">
      <c r="H93" s="17" t="str">
        <f>'出場者'!O35</f>
        <v>川田　駿実</v>
      </c>
      <c r="I93" s="23" t="str">
        <f>'出場者'!P35</f>
        <v>①</v>
      </c>
      <c r="J93" s="103"/>
      <c r="L93" s="17" t="str">
        <f>'出場者'!S35</f>
        <v>齋藤　来春</v>
      </c>
      <c r="M93" s="23" t="str">
        <f>'出場者'!T35</f>
        <v>③</v>
      </c>
      <c r="N93" s="103"/>
      <c r="O93" s="20"/>
      <c r="Q93" s="90"/>
    </row>
    <row r="94" spans="8:15" ht="18" customHeight="1">
      <c r="H94" s="16" t="str">
        <f>'出場者'!O36</f>
        <v>林　幸多郎</v>
      </c>
      <c r="I94" s="22" t="str">
        <f>'出場者'!P36</f>
        <v>③</v>
      </c>
      <c r="J94" s="102" t="str">
        <f>'出場者'!Q36</f>
        <v>麗澤瑞浪</v>
      </c>
      <c r="L94" s="16" t="str">
        <f>'出場者'!S36</f>
        <v>増田　晴香</v>
      </c>
      <c r="M94" s="22" t="str">
        <f>'出場者'!T36</f>
        <v>③</v>
      </c>
      <c r="N94" s="102" t="str">
        <f>'出場者'!U36</f>
        <v>麗澤瑞浪</v>
      </c>
      <c r="O94" s="20"/>
    </row>
    <row r="95" spans="8:15" ht="18" customHeight="1">
      <c r="H95" s="17" t="str">
        <f>'出場者'!O37</f>
        <v>一色　凌介</v>
      </c>
      <c r="I95" s="23" t="str">
        <f>'出場者'!P37</f>
        <v>②</v>
      </c>
      <c r="J95" s="103"/>
      <c r="L95" s="17" t="str">
        <f>'出場者'!S37</f>
        <v>小久保杏香</v>
      </c>
      <c r="M95" s="23" t="str">
        <f>'出場者'!T37</f>
        <v>③</v>
      </c>
      <c r="N95" s="103"/>
      <c r="O95" s="20"/>
    </row>
    <row r="96" spans="8:15" ht="18" customHeight="1">
      <c r="H96" s="16" t="str">
        <f>'出場者'!O38</f>
        <v>石川　　徹</v>
      </c>
      <c r="I96" s="22" t="str">
        <f>'出場者'!P38</f>
        <v>③</v>
      </c>
      <c r="J96" s="102" t="str">
        <f>'出場者'!Q38</f>
        <v>中津</v>
      </c>
      <c r="L96" s="16" t="str">
        <f>'出場者'!S38</f>
        <v>大宮　涼乃</v>
      </c>
      <c r="M96" s="22" t="str">
        <f>'出場者'!T38</f>
        <v>②</v>
      </c>
      <c r="N96" s="102" t="str">
        <f>'出場者'!U38</f>
        <v>恵那</v>
      </c>
      <c r="O96" s="20"/>
    </row>
    <row r="97" spans="8:15" ht="18" customHeight="1">
      <c r="H97" s="17" t="str">
        <f>'出場者'!O39</f>
        <v>伊藤　月架</v>
      </c>
      <c r="I97" s="23" t="str">
        <f>'出場者'!P39</f>
        <v>③</v>
      </c>
      <c r="J97" s="103"/>
      <c r="L97" s="17" t="str">
        <f>'出場者'!S39</f>
        <v>荒川　　葵</v>
      </c>
      <c r="M97" s="23" t="str">
        <f>'出場者'!T39</f>
        <v>②</v>
      </c>
      <c r="N97" s="103"/>
      <c r="O97" s="20"/>
    </row>
    <row r="98" spans="8:15" ht="18" customHeight="1">
      <c r="H98" s="16" t="str">
        <f>'出場者'!O40</f>
        <v>阿部　航大</v>
      </c>
      <c r="I98" s="22" t="str">
        <f>'出場者'!P40</f>
        <v>③</v>
      </c>
      <c r="J98" s="102" t="str">
        <f>'出場者'!Q40</f>
        <v>麗澤瑞浪</v>
      </c>
      <c r="L98" s="16" t="str">
        <f>'出場者'!S40</f>
        <v>糸魚川茉心</v>
      </c>
      <c r="M98" s="22" t="str">
        <f>'出場者'!T40</f>
        <v>③</v>
      </c>
      <c r="N98" s="102" t="str">
        <f>'出場者'!U40</f>
        <v>中津</v>
      </c>
      <c r="O98" s="20"/>
    </row>
    <row r="99" spans="8:15" ht="18" customHeight="1">
      <c r="H99" s="17" t="str">
        <f>'出場者'!O41</f>
        <v>淺野　洸司</v>
      </c>
      <c r="I99" s="23" t="str">
        <f>'出場者'!P41</f>
        <v>①</v>
      </c>
      <c r="J99" s="103"/>
      <c r="L99" s="17" t="str">
        <f>'出場者'!S41</f>
        <v>伊澤　亜希</v>
      </c>
      <c r="M99" s="23" t="str">
        <f>'出場者'!T41</f>
        <v>③</v>
      </c>
      <c r="N99" s="103"/>
      <c r="O99" s="20"/>
    </row>
  </sheetData>
  <sheetProtection/>
  <mergeCells count="271">
    <mergeCell ref="H51:H52"/>
    <mergeCell ref="I51:I52"/>
    <mergeCell ref="J51:J52"/>
    <mergeCell ref="J88:J89"/>
    <mergeCell ref="N88:N89"/>
    <mergeCell ref="J98:J99"/>
    <mergeCell ref="N98:N99"/>
    <mergeCell ref="J92:J93"/>
    <mergeCell ref="N92:N93"/>
    <mergeCell ref="J94:J95"/>
    <mergeCell ref="N94:N95"/>
    <mergeCell ref="J96:J97"/>
    <mergeCell ref="N96:N97"/>
    <mergeCell ref="J90:J91"/>
    <mergeCell ref="N90:N91"/>
    <mergeCell ref="J80:J81"/>
    <mergeCell ref="N80:N81"/>
    <mergeCell ref="J82:J83"/>
    <mergeCell ref="N82:N83"/>
    <mergeCell ref="J84:J85"/>
    <mergeCell ref="N84:N85"/>
    <mergeCell ref="J86:J87"/>
    <mergeCell ref="N86:N87"/>
    <mergeCell ref="J72:J73"/>
    <mergeCell ref="N72:N73"/>
    <mergeCell ref="J74:J75"/>
    <mergeCell ref="N74:N75"/>
    <mergeCell ref="J76:J77"/>
    <mergeCell ref="N76:N77"/>
    <mergeCell ref="C21:C22"/>
    <mergeCell ref="B21:B22"/>
    <mergeCell ref="B23:B24"/>
    <mergeCell ref="C23:C24"/>
    <mergeCell ref="J78:J79"/>
    <mergeCell ref="N78:N79"/>
    <mergeCell ref="J68:J69"/>
    <mergeCell ref="N68:N69"/>
    <mergeCell ref="J70:J71"/>
    <mergeCell ref="N70:N71"/>
    <mergeCell ref="B9:B10"/>
    <mergeCell ref="C9:C10"/>
    <mergeCell ref="C15:C16"/>
    <mergeCell ref="B13:B14"/>
    <mergeCell ref="C13:C14"/>
    <mergeCell ref="B5:B6"/>
    <mergeCell ref="C5:C6"/>
    <mergeCell ref="B15:B16"/>
    <mergeCell ref="E3:E4"/>
    <mergeCell ref="F3:F4"/>
    <mergeCell ref="E5:E6"/>
    <mergeCell ref="F5:F6"/>
    <mergeCell ref="J66:J67"/>
    <mergeCell ref="N66:N67"/>
    <mergeCell ref="J62:J63"/>
    <mergeCell ref="N62:N63"/>
    <mergeCell ref="J64:J65"/>
    <mergeCell ref="N64:N65"/>
    <mergeCell ref="C17:C18"/>
    <mergeCell ref="C19:C20"/>
    <mergeCell ref="B17:B18"/>
    <mergeCell ref="B19:B20"/>
    <mergeCell ref="B3:B4"/>
    <mergeCell ref="C3:C4"/>
    <mergeCell ref="B11:B12"/>
    <mergeCell ref="C11:C12"/>
    <mergeCell ref="B7:B8"/>
    <mergeCell ref="C7:C8"/>
    <mergeCell ref="B33:B34"/>
    <mergeCell ref="C33:C34"/>
    <mergeCell ref="B25:B26"/>
    <mergeCell ref="C25:C26"/>
    <mergeCell ref="B27:B28"/>
    <mergeCell ref="C27:C28"/>
    <mergeCell ref="B29:B30"/>
    <mergeCell ref="C29:C30"/>
    <mergeCell ref="B31:B32"/>
    <mergeCell ref="C31:C32"/>
    <mergeCell ref="E13:E14"/>
    <mergeCell ref="F13:F14"/>
    <mergeCell ref="E15:E16"/>
    <mergeCell ref="F15:F16"/>
    <mergeCell ref="B39:B40"/>
    <mergeCell ref="C39:C40"/>
    <mergeCell ref="B35:B36"/>
    <mergeCell ref="C35:C36"/>
    <mergeCell ref="B37:B38"/>
    <mergeCell ref="C37:C38"/>
    <mergeCell ref="E7:E8"/>
    <mergeCell ref="F7:F8"/>
    <mergeCell ref="E11:E12"/>
    <mergeCell ref="F11:F12"/>
    <mergeCell ref="E9:E10"/>
    <mergeCell ref="F9:F10"/>
    <mergeCell ref="E29:E30"/>
    <mergeCell ref="F29:F30"/>
    <mergeCell ref="E31:E32"/>
    <mergeCell ref="F31:F32"/>
    <mergeCell ref="E17:E18"/>
    <mergeCell ref="F17:F18"/>
    <mergeCell ref="E21:E22"/>
    <mergeCell ref="F21:F22"/>
    <mergeCell ref="E19:E20"/>
    <mergeCell ref="F19:F20"/>
    <mergeCell ref="E23:E24"/>
    <mergeCell ref="F23:F24"/>
    <mergeCell ref="E27:E28"/>
    <mergeCell ref="F27:F28"/>
    <mergeCell ref="E25:E26"/>
    <mergeCell ref="F25:F26"/>
    <mergeCell ref="H3:H4"/>
    <mergeCell ref="J3:J4"/>
    <mergeCell ref="E37:E38"/>
    <mergeCell ref="F37:F38"/>
    <mergeCell ref="H9:H10"/>
    <mergeCell ref="J9:J10"/>
    <mergeCell ref="H11:H12"/>
    <mergeCell ref="J11:J12"/>
    <mergeCell ref="I11:I12"/>
    <mergeCell ref="H5:H6"/>
    <mergeCell ref="E39:E40"/>
    <mergeCell ref="F39:F40"/>
    <mergeCell ref="E33:E34"/>
    <mergeCell ref="F33:F34"/>
    <mergeCell ref="E35:E36"/>
    <mergeCell ref="F35:F36"/>
    <mergeCell ref="H15:H16"/>
    <mergeCell ref="J15:J16"/>
    <mergeCell ref="I13:I14"/>
    <mergeCell ref="I15:I16"/>
    <mergeCell ref="J5:J6"/>
    <mergeCell ref="H7:H8"/>
    <mergeCell ref="J7:J8"/>
    <mergeCell ref="H13:H14"/>
    <mergeCell ref="J13:J14"/>
    <mergeCell ref="H17:H18"/>
    <mergeCell ref="J17:J18"/>
    <mergeCell ref="H19:H20"/>
    <mergeCell ref="J19:J20"/>
    <mergeCell ref="I17:I18"/>
    <mergeCell ref="I19:I20"/>
    <mergeCell ref="H21:H22"/>
    <mergeCell ref="J21:J22"/>
    <mergeCell ref="H23:H24"/>
    <mergeCell ref="J23:J24"/>
    <mergeCell ref="I21:I22"/>
    <mergeCell ref="I23:I24"/>
    <mergeCell ref="H25:H26"/>
    <mergeCell ref="J25:J26"/>
    <mergeCell ref="H27:H28"/>
    <mergeCell ref="J27:J28"/>
    <mergeCell ref="I25:I26"/>
    <mergeCell ref="I27:I28"/>
    <mergeCell ref="H29:H30"/>
    <mergeCell ref="J29:J30"/>
    <mergeCell ref="H31:H32"/>
    <mergeCell ref="J31:J32"/>
    <mergeCell ref="I29:I30"/>
    <mergeCell ref="I31:I32"/>
    <mergeCell ref="H33:H34"/>
    <mergeCell ref="J33:J34"/>
    <mergeCell ref="H35:H36"/>
    <mergeCell ref="J35:J36"/>
    <mergeCell ref="I33:I34"/>
    <mergeCell ref="I35:I36"/>
    <mergeCell ref="H37:H38"/>
    <mergeCell ref="J37:J38"/>
    <mergeCell ref="H39:H40"/>
    <mergeCell ref="J39:J40"/>
    <mergeCell ref="I37:I38"/>
    <mergeCell ref="I39:I40"/>
    <mergeCell ref="I47:I48"/>
    <mergeCell ref="H41:H42"/>
    <mergeCell ref="J41:J42"/>
    <mergeCell ref="H43:H44"/>
    <mergeCell ref="J43:J44"/>
    <mergeCell ref="I41:I42"/>
    <mergeCell ref="I43:I44"/>
    <mergeCell ref="J47:J48"/>
    <mergeCell ref="L3:L4"/>
    <mergeCell ref="N3:N4"/>
    <mergeCell ref="L5:L6"/>
    <mergeCell ref="N5:N6"/>
    <mergeCell ref="M3:M4"/>
    <mergeCell ref="M5:M6"/>
    <mergeCell ref="L7:L8"/>
    <mergeCell ref="N7:N8"/>
    <mergeCell ref="L9:L10"/>
    <mergeCell ref="N9:N10"/>
    <mergeCell ref="M7:M8"/>
    <mergeCell ref="M9:M10"/>
    <mergeCell ref="L11:L12"/>
    <mergeCell ref="N11:N12"/>
    <mergeCell ref="L13:L14"/>
    <mergeCell ref="N13:N14"/>
    <mergeCell ref="M11:M12"/>
    <mergeCell ref="M13:M14"/>
    <mergeCell ref="L15:L16"/>
    <mergeCell ref="N15:N16"/>
    <mergeCell ref="L17:L18"/>
    <mergeCell ref="N17:N18"/>
    <mergeCell ref="M15:M16"/>
    <mergeCell ref="M17:M18"/>
    <mergeCell ref="L19:L20"/>
    <mergeCell ref="N19:N20"/>
    <mergeCell ref="L21:L22"/>
    <mergeCell ref="N21:N22"/>
    <mergeCell ref="M19:M20"/>
    <mergeCell ref="M21:M22"/>
    <mergeCell ref="L23:L24"/>
    <mergeCell ref="N23:N24"/>
    <mergeCell ref="L25:L26"/>
    <mergeCell ref="N25:N26"/>
    <mergeCell ref="M23:M24"/>
    <mergeCell ref="M25:M26"/>
    <mergeCell ref="L27:L28"/>
    <mergeCell ref="N27:N28"/>
    <mergeCell ref="L29:L30"/>
    <mergeCell ref="N29:N30"/>
    <mergeCell ref="M27:M28"/>
    <mergeCell ref="M29:M30"/>
    <mergeCell ref="L31:L32"/>
    <mergeCell ref="N31:N32"/>
    <mergeCell ref="L33:L34"/>
    <mergeCell ref="N33:N34"/>
    <mergeCell ref="M31:M32"/>
    <mergeCell ref="M33:M34"/>
    <mergeCell ref="N41:N42"/>
    <mergeCell ref="M39:M40"/>
    <mergeCell ref="M41:M42"/>
    <mergeCell ref="L35:L36"/>
    <mergeCell ref="N35:N36"/>
    <mergeCell ref="L37:L38"/>
    <mergeCell ref="N37:N38"/>
    <mergeCell ref="M35:M36"/>
    <mergeCell ref="M37:M38"/>
    <mergeCell ref="J60:J61"/>
    <mergeCell ref="N60:N61"/>
    <mergeCell ref="I49:I50"/>
    <mergeCell ref="M49:M50"/>
    <mergeCell ref="L43:L44"/>
    <mergeCell ref="N43:N44"/>
    <mergeCell ref="L45:L46"/>
    <mergeCell ref="N45:N46"/>
    <mergeCell ref="M43:M44"/>
    <mergeCell ref="M45:M46"/>
    <mergeCell ref="I3:I4"/>
    <mergeCell ref="I5:I6"/>
    <mergeCell ref="I7:I8"/>
    <mergeCell ref="I9:I10"/>
    <mergeCell ref="L47:L48"/>
    <mergeCell ref="N47:N48"/>
    <mergeCell ref="M47:M48"/>
    <mergeCell ref="L39:L40"/>
    <mergeCell ref="N39:N40"/>
    <mergeCell ref="L41:L42"/>
    <mergeCell ref="Q90:Q91"/>
    <mergeCell ref="Q92:Q93"/>
    <mergeCell ref="H49:H50"/>
    <mergeCell ref="J49:J50"/>
    <mergeCell ref="H45:H46"/>
    <mergeCell ref="J45:J46"/>
    <mergeCell ref="H47:H48"/>
    <mergeCell ref="I45:I46"/>
    <mergeCell ref="L49:L50"/>
    <mergeCell ref="N49:N50"/>
    <mergeCell ref="Q78:Q79"/>
    <mergeCell ref="Q76:Q77"/>
    <mergeCell ref="Q80:Q81"/>
    <mergeCell ref="Q82:Q83"/>
    <mergeCell ref="Q86:Q87"/>
    <mergeCell ref="Q88:Q89"/>
  </mergeCells>
  <printOptions/>
  <pageMargins left="0.2" right="0.21" top="0.984" bottom="0.7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1"/>
  <sheetViews>
    <sheetView zoomScale="85" zoomScaleNormal="85" zoomScalePageLayoutView="0" workbookViewId="0" topLeftCell="D1">
      <selection activeCell="K11" sqref="K11"/>
    </sheetView>
  </sheetViews>
  <sheetFormatPr defaultColWidth="9.00390625" defaultRowHeight="13.5"/>
  <cols>
    <col min="1" max="1" width="9.00390625" style="32" customWidth="1"/>
    <col min="2" max="3" width="2.50390625" style="32" customWidth="1"/>
    <col min="4" max="4" width="9.00390625" style="32" customWidth="1"/>
    <col min="5" max="6" width="3.25390625" style="32" customWidth="1"/>
    <col min="7" max="7" width="10.125" style="32" customWidth="1"/>
    <col min="8" max="8" width="5.125" style="32" customWidth="1"/>
    <col min="9" max="9" width="9.50390625" style="32" bestFit="1" customWidth="1"/>
    <col min="10" max="10" width="5.125" style="32" customWidth="1"/>
    <col min="11" max="11" width="11.875" style="32" customWidth="1"/>
    <col min="12" max="12" width="3.875" style="32" customWidth="1"/>
    <col min="13" max="13" width="9.50390625" style="32" bestFit="1" customWidth="1"/>
    <col min="14" max="14" width="3.875" style="32" customWidth="1"/>
    <col min="15" max="15" width="10.00390625" style="32" customWidth="1"/>
    <col min="16" max="16" width="4.75390625" style="32" customWidth="1"/>
    <col min="17" max="17" width="11.625" style="32" bestFit="1" customWidth="1"/>
    <col min="18" max="18" width="4.75390625" style="32" customWidth="1"/>
    <col min="19" max="19" width="12.00390625" style="32" customWidth="1"/>
    <col min="20" max="20" width="4.375" style="32" customWidth="1"/>
    <col min="21" max="21" width="11.625" style="32" bestFit="1" customWidth="1"/>
    <col min="22" max="22" width="4.375" style="32" customWidth="1"/>
    <col min="23" max="23" width="5.125" style="32" customWidth="1"/>
    <col min="24" max="24" width="10.00390625" style="32" customWidth="1"/>
    <col min="25" max="25" width="3.875" style="32" customWidth="1"/>
    <col min="26" max="26" width="9.50390625" style="32" bestFit="1" customWidth="1"/>
    <col min="27" max="27" width="3.25390625" style="32" customWidth="1"/>
    <col min="28" max="28" width="11.125" style="32" customWidth="1"/>
    <col min="29" max="29" width="3.125" style="32" customWidth="1"/>
    <col min="30" max="30" width="9.50390625" style="32" bestFit="1" customWidth="1"/>
    <col min="31" max="16384" width="9.00390625" style="32" customWidth="1"/>
  </cols>
  <sheetData>
    <row r="1" spans="1:28" ht="13.5">
      <c r="A1" s="32" t="s">
        <v>31</v>
      </c>
      <c r="D1" s="32" t="s">
        <v>32</v>
      </c>
      <c r="G1" s="32" t="s">
        <v>33</v>
      </c>
      <c r="K1" s="32" t="s">
        <v>34</v>
      </c>
      <c r="O1" s="32" t="s">
        <v>13</v>
      </c>
      <c r="S1" s="32" t="s">
        <v>14</v>
      </c>
      <c r="X1" s="32" t="s">
        <v>42</v>
      </c>
      <c r="AB1" s="32" t="s">
        <v>49</v>
      </c>
    </row>
    <row r="2" spans="1:30" ht="13.5">
      <c r="A2" s="66" t="s">
        <v>81</v>
      </c>
      <c r="B2" s="67"/>
      <c r="C2" s="67"/>
      <c r="D2" s="66" t="s">
        <v>81</v>
      </c>
      <c r="E2" s="67"/>
      <c r="F2" s="67"/>
      <c r="G2" s="66" t="s">
        <v>89</v>
      </c>
      <c r="H2" s="66" t="s">
        <v>35</v>
      </c>
      <c r="I2" s="68" t="s">
        <v>90</v>
      </c>
      <c r="J2" s="67"/>
      <c r="K2" s="68" t="s">
        <v>454</v>
      </c>
      <c r="L2" s="66" t="s">
        <v>40</v>
      </c>
      <c r="M2" s="66" t="s">
        <v>455</v>
      </c>
      <c r="N2" s="67"/>
      <c r="O2" s="68" t="s">
        <v>463</v>
      </c>
      <c r="P2" s="66" t="s">
        <v>35</v>
      </c>
      <c r="Q2" s="69" t="s">
        <v>464</v>
      </c>
      <c r="R2" s="67"/>
      <c r="S2" s="66" t="s">
        <v>98</v>
      </c>
      <c r="T2" s="66" t="s">
        <v>40</v>
      </c>
      <c r="U2" s="70" t="s">
        <v>90</v>
      </c>
      <c r="V2" s="67"/>
      <c r="W2" s="67"/>
      <c r="X2" s="71" t="s">
        <v>311</v>
      </c>
      <c r="Y2" s="67" t="s">
        <v>35</v>
      </c>
      <c r="Z2" s="67" t="s">
        <v>7</v>
      </c>
      <c r="AA2" s="67"/>
      <c r="AB2" s="70" t="s">
        <v>311</v>
      </c>
      <c r="AC2" s="67" t="s">
        <v>35</v>
      </c>
      <c r="AD2" s="70" t="s">
        <v>7</v>
      </c>
    </row>
    <row r="3" spans="1:30" ht="13.5">
      <c r="A3" s="66" t="s">
        <v>82</v>
      </c>
      <c r="B3" s="67"/>
      <c r="C3" s="67"/>
      <c r="D3" s="66" t="s">
        <v>86</v>
      </c>
      <c r="E3" s="67"/>
      <c r="F3" s="67"/>
      <c r="G3" s="66" t="s">
        <v>91</v>
      </c>
      <c r="H3" s="66" t="s">
        <v>40</v>
      </c>
      <c r="I3" s="66" t="s">
        <v>90</v>
      </c>
      <c r="J3" s="67"/>
      <c r="K3" s="68" t="s">
        <v>456</v>
      </c>
      <c r="L3" s="66" t="s">
        <v>40</v>
      </c>
      <c r="M3" s="66" t="s">
        <v>455</v>
      </c>
      <c r="N3" s="67"/>
      <c r="O3" s="68" t="s">
        <v>465</v>
      </c>
      <c r="P3" s="66" t="s">
        <v>35</v>
      </c>
      <c r="Q3" s="70"/>
      <c r="R3" s="67"/>
      <c r="S3" s="66" t="s">
        <v>99</v>
      </c>
      <c r="T3" s="66" t="s">
        <v>40</v>
      </c>
      <c r="U3" s="70"/>
      <c r="V3" s="67"/>
      <c r="W3" s="67"/>
      <c r="X3" s="71" t="s">
        <v>312</v>
      </c>
      <c r="Y3" s="67" t="s">
        <v>35</v>
      </c>
      <c r="Z3" s="67"/>
      <c r="AA3" s="67"/>
      <c r="AB3" s="70" t="s">
        <v>312</v>
      </c>
      <c r="AC3" s="67" t="s">
        <v>35</v>
      </c>
      <c r="AD3" s="70" t="s">
        <v>7</v>
      </c>
    </row>
    <row r="4" spans="1:30" ht="13.5">
      <c r="A4" s="66" t="s">
        <v>83</v>
      </c>
      <c r="B4" s="67"/>
      <c r="C4" s="67"/>
      <c r="D4" s="66" t="s">
        <v>87</v>
      </c>
      <c r="E4" s="67"/>
      <c r="F4" s="67"/>
      <c r="G4" s="66" t="s">
        <v>92</v>
      </c>
      <c r="H4" s="66" t="s">
        <v>36</v>
      </c>
      <c r="I4" s="66" t="s">
        <v>90</v>
      </c>
      <c r="J4" s="67"/>
      <c r="K4" s="66" t="s">
        <v>457</v>
      </c>
      <c r="L4" s="66" t="s">
        <v>35</v>
      </c>
      <c r="M4" s="66" t="s">
        <v>455</v>
      </c>
      <c r="N4" s="67"/>
      <c r="O4" s="68" t="s">
        <v>466</v>
      </c>
      <c r="P4" s="66" t="s">
        <v>35</v>
      </c>
      <c r="Q4" s="69" t="s">
        <v>467</v>
      </c>
      <c r="R4" s="67"/>
      <c r="S4" s="66" t="s">
        <v>100</v>
      </c>
      <c r="T4" s="66" t="s">
        <v>36</v>
      </c>
      <c r="U4" s="70" t="s">
        <v>81</v>
      </c>
      <c r="V4" s="67"/>
      <c r="W4" s="67"/>
      <c r="X4" s="72" t="s">
        <v>314</v>
      </c>
      <c r="Y4" s="67" t="s">
        <v>36</v>
      </c>
      <c r="Z4" s="67" t="s">
        <v>6</v>
      </c>
      <c r="AA4" s="67"/>
      <c r="AB4" s="70" t="s">
        <v>313</v>
      </c>
      <c r="AC4" s="67" t="s">
        <v>35</v>
      </c>
      <c r="AD4" s="70" t="s">
        <v>6</v>
      </c>
    </row>
    <row r="5" spans="1:30" ht="13.5">
      <c r="A5" s="66" t="s">
        <v>84</v>
      </c>
      <c r="B5" s="67"/>
      <c r="C5" s="67"/>
      <c r="D5" s="66" t="s">
        <v>83</v>
      </c>
      <c r="E5" s="67"/>
      <c r="F5" s="67"/>
      <c r="G5" s="66" t="s">
        <v>93</v>
      </c>
      <c r="H5" s="66" t="s">
        <v>36</v>
      </c>
      <c r="I5" s="66" t="s">
        <v>90</v>
      </c>
      <c r="J5" s="67"/>
      <c r="K5" s="68" t="s">
        <v>458</v>
      </c>
      <c r="L5" s="66" t="s">
        <v>35</v>
      </c>
      <c r="M5" s="66" t="s">
        <v>455</v>
      </c>
      <c r="N5" s="67"/>
      <c r="O5" s="68" t="s">
        <v>468</v>
      </c>
      <c r="P5" s="66" t="s">
        <v>36</v>
      </c>
      <c r="Q5" s="70"/>
      <c r="R5" s="67"/>
      <c r="S5" s="66" t="s">
        <v>101</v>
      </c>
      <c r="T5" s="66" t="s">
        <v>36</v>
      </c>
      <c r="U5" s="70"/>
      <c r="V5" s="67"/>
      <c r="W5" s="67"/>
      <c r="X5" s="72" t="s">
        <v>62</v>
      </c>
      <c r="Y5" s="67" t="s">
        <v>36</v>
      </c>
      <c r="Z5" s="67"/>
      <c r="AA5" s="67"/>
      <c r="AB5" s="70" t="s">
        <v>314</v>
      </c>
      <c r="AC5" s="67" t="s">
        <v>36</v>
      </c>
      <c r="AD5" s="70" t="s">
        <v>6</v>
      </c>
    </row>
    <row r="6" spans="1:30" ht="13.5">
      <c r="A6" s="66" t="s">
        <v>85</v>
      </c>
      <c r="B6" s="67"/>
      <c r="C6" s="67"/>
      <c r="D6" s="66" t="s">
        <v>88</v>
      </c>
      <c r="E6" s="67"/>
      <c r="F6" s="67"/>
      <c r="G6" s="66" t="s">
        <v>94</v>
      </c>
      <c r="H6" s="66" t="s">
        <v>40</v>
      </c>
      <c r="I6" s="66" t="s">
        <v>90</v>
      </c>
      <c r="J6" s="67"/>
      <c r="K6" s="68" t="s">
        <v>459</v>
      </c>
      <c r="L6" s="66" t="s">
        <v>40</v>
      </c>
      <c r="M6" s="66" t="s">
        <v>455</v>
      </c>
      <c r="N6" s="67"/>
      <c r="O6" s="68" t="s">
        <v>469</v>
      </c>
      <c r="P6" s="66" t="s">
        <v>40</v>
      </c>
      <c r="Q6" s="69" t="s">
        <v>470</v>
      </c>
      <c r="R6" s="67"/>
      <c r="S6" s="66" t="s">
        <v>102</v>
      </c>
      <c r="T6" s="66" t="s">
        <v>35</v>
      </c>
      <c r="U6" s="70" t="s">
        <v>90</v>
      </c>
      <c r="V6" s="67"/>
      <c r="W6" s="67"/>
      <c r="X6" s="72" t="s">
        <v>315</v>
      </c>
      <c r="Y6" s="67" t="s">
        <v>36</v>
      </c>
      <c r="Z6" s="67" t="s">
        <v>6</v>
      </c>
      <c r="AA6" s="67"/>
      <c r="AB6" s="70" t="s">
        <v>315</v>
      </c>
      <c r="AC6" s="67" t="s">
        <v>36</v>
      </c>
      <c r="AD6" s="70" t="s">
        <v>6</v>
      </c>
    </row>
    <row r="7" spans="1:30" ht="13.5">
      <c r="A7" s="66" t="s">
        <v>86</v>
      </c>
      <c r="B7" s="67"/>
      <c r="C7" s="67"/>
      <c r="D7" s="66" t="s">
        <v>194</v>
      </c>
      <c r="E7" s="67"/>
      <c r="F7" s="67"/>
      <c r="G7" s="66" t="s">
        <v>95</v>
      </c>
      <c r="H7" s="66" t="s">
        <v>35</v>
      </c>
      <c r="I7" s="66" t="s">
        <v>83</v>
      </c>
      <c r="J7" s="67"/>
      <c r="K7" s="68" t="s">
        <v>460</v>
      </c>
      <c r="L7" s="66" t="s">
        <v>35</v>
      </c>
      <c r="M7" s="66" t="s">
        <v>455</v>
      </c>
      <c r="N7" s="67"/>
      <c r="O7" s="68" t="s">
        <v>471</v>
      </c>
      <c r="P7" s="66" t="s">
        <v>40</v>
      </c>
      <c r="Q7" s="70"/>
      <c r="R7" s="67"/>
      <c r="S7" s="66" t="s">
        <v>103</v>
      </c>
      <c r="T7" s="66" t="s">
        <v>35</v>
      </c>
      <c r="U7" s="70"/>
      <c r="V7" s="67"/>
      <c r="W7" s="67"/>
      <c r="X7" s="72" t="s">
        <v>63</v>
      </c>
      <c r="Y7" s="67" t="s">
        <v>36</v>
      </c>
      <c r="Z7" s="67"/>
      <c r="AA7" s="67"/>
      <c r="AB7" s="70" t="s">
        <v>316</v>
      </c>
      <c r="AC7" s="67" t="s">
        <v>36</v>
      </c>
      <c r="AD7" s="70" t="s">
        <v>7</v>
      </c>
    </row>
    <row r="8" spans="1:30" ht="13.5">
      <c r="A8" s="66" t="s">
        <v>87</v>
      </c>
      <c r="B8" s="67"/>
      <c r="C8" s="67"/>
      <c r="D8" s="66" t="s">
        <v>193</v>
      </c>
      <c r="E8" s="67"/>
      <c r="F8" s="67"/>
      <c r="G8" s="66" t="s">
        <v>96</v>
      </c>
      <c r="H8" s="66" t="s">
        <v>36</v>
      </c>
      <c r="I8" s="66" t="s">
        <v>90</v>
      </c>
      <c r="J8" s="67"/>
      <c r="K8" s="68" t="s">
        <v>461</v>
      </c>
      <c r="L8" s="66" t="s">
        <v>40</v>
      </c>
      <c r="M8" s="66" t="s">
        <v>455</v>
      </c>
      <c r="N8" s="67"/>
      <c r="O8" s="68" t="s">
        <v>472</v>
      </c>
      <c r="P8" s="66" t="s">
        <v>36</v>
      </c>
      <c r="Q8" s="69" t="s">
        <v>81</v>
      </c>
      <c r="R8" s="67"/>
      <c r="S8" s="66" t="s">
        <v>104</v>
      </c>
      <c r="T8" s="66" t="s">
        <v>36</v>
      </c>
      <c r="U8" s="70" t="s">
        <v>86</v>
      </c>
      <c r="V8" s="67"/>
      <c r="W8" s="67"/>
      <c r="X8" s="72" t="s">
        <v>319</v>
      </c>
      <c r="Y8" s="67" t="s">
        <v>36</v>
      </c>
      <c r="Z8" s="67" t="s">
        <v>7</v>
      </c>
      <c r="AA8" s="67"/>
      <c r="AB8" s="70" t="s">
        <v>317</v>
      </c>
      <c r="AC8" s="67" t="s">
        <v>35</v>
      </c>
      <c r="AD8" s="70" t="s">
        <v>7</v>
      </c>
    </row>
    <row r="9" spans="1:30" ht="13.5">
      <c r="A9" s="66" t="s">
        <v>192</v>
      </c>
      <c r="B9" s="67"/>
      <c r="C9" s="67"/>
      <c r="D9" s="66" t="s">
        <v>230</v>
      </c>
      <c r="E9" s="67"/>
      <c r="F9" s="67"/>
      <c r="G9" s="66" t="s">
        <v>97</v>
      </c>
      <c r="H9" s="66" t="s">
        <v>35</v>
      </c>
      <c r="I9" s="66" t="s">
        <v>86</v>
      </c>
      <c r="J9" s="67"/>
      <c r="K9" s="68" t="s">
        <v>462</v>
      </c>
      <c r="L9" s="66" t="s">
        <v>40</v>
      </c>
      <c r="M9" s="66" t="s">
        <v>455</v>
      </c>
      <c r="N9" s="67"/>
      <c r="O9" s="68" t="s">
        <v>473</v>
      </c>
      <c r="P9" s="66" t="s">
        <v>35</v>
      </c>
      <c r="Q9" s="70"/>
      <c r="R9" s="67"/>
      <c r="S9" s="66" t="s">
        <v>105</v>
      </c>
      <c r="T9" s="66" t="s">
        <v>36</v>
      </c>
      <c r="U9" s="70"/>
      <c r="V9" s="67"/>
      <c r="W9" s="67"/>
      <c r="X9" s="72" t="s">
        <v>320</v>
      </c>
      <c r="Y9" s="67" t="s">
        <v>36</v>
      </c>
      <c r="Z9" s="67"/>
      <c r="AA9" s="67"/>
      <c r="AB9" s="70" t="s">
        <v>318</v>
      </c>
      <c r="AC9" s="67" t="s">
        <v>35</v>
      </c>
      <c r="AD9" s="70" t="s">
        <v>6</v>
      </c>
    </row>
    <row r="10" spans="1:30" ht="13.5">
      <c r="A10" s="66" t="s">
        <v>193</v>
      </c>
      <c r="B10" s="67"/>
      <c r="C10" s="67"/>
      <c r="D10" s="66" t="s">
        <v>237</v>
      </c>
      <c r="E10" s="67"/>
      <c r="F10" s="67"/>
      <c r="G10" s="66" t="s">
        <v>195</v>
      </c>
      <c r="H10" s="66" t="s">
        <v>36</v>
      </c>
      <c r="I10" s="68" t="s">
        <v>193</v>
      </c>
      <c r="J10" s="67"/>
      <c r="K10" s="68" t="s">
        <v>489</v>
      </c>
      <c r="L10" s="66" t="s">
        <v>40</v>
      </c>
      <c r="M10" s="66" t="s">
        <v>192</v>
      </c>
      <c r="N10" s="67"/>
      <c r="O10" s="68" t="s">
        <v>474</v>
      </c>
      <c r="P10" s="66" t="s">
        <v>36</v>
      </c>
      <c r="Q10" s="69" t="s">
        <v>81</v>
      </c>
      <c r="R10" s="67"/>
      <c r="S10" s="66" t="s">
        <v>106</v>
      </c>
      <c r="T10" s="66" t="s">
        <v>36</v>
      </c>
      <c r="U10" s="70" t="s">
        <v>90</v>
      </c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ht="13.5">
      <c r="A11" s="66" t="s">
        <v>223</v>
      </c>
      <c r="B11" s="67"/>
      <c r="C11" s="67"/>
      <c r="D11" s="66" t="s">
        <v>260</v>
      </c>
      <c r="E11" s="67"/>
      <c r="F11" s="67"/>
      <c r="G11" s="66" t="s">
        <v>196</v>
      </c>
      <c r="H11" s="66" t="s">
        <v>35</v>
      </c>
      <c r="I11" s="66" t="s">
        <v>192</v>
      </c>
      <c r="J11" s="67"/>
      <c r="K11" s="68" t="s">
        <v>198</v>
      </c>
      <c r="L11" s="66" t="s">
        <v>40</v>
      </c>
      <c r="M11" s="66" t="s">
        <v>192</v>
      </c>
      <c r="N11" s="67"/>
      <c r="O11" s="68" t="s">
        <v>475</v>
      </c>
      <c r="P11" s="66" t="s">
        <v>36</v>
      </c>
      <c r="Q11" s="70"/>
      <c r="R11" s="67"/>
      <c r="S11" s="66" t="s">
        <v>107</v>
      </c>
      <c r="T11" s="66" t="s">
        <v>35</v>
      </c>
      <c r="U11" s="70"/>
      <c r="V11" s="67"/>
      <c r="W11" s="67"/>
      <c r="X11" s="70" t="s">
        <v>323</v>
      </c>
      <c r="Y11" s="67" t="s">
        <v>36</v>
      </c>
      <c r="Z11" s="70" t="s">
        <v>6</v>
      </c>
      <c r="AA11" s="67"/>
      <c r="AB11" s="70" t="s">
        <v>321</v>
      </c>
      <c r="AC11" s="67" t="s">
        <v>36</v>
      </c>
      <c r="AD11" s="70" t="s">
        <v>8</v>
      </c>
    </row>
    <row r="12" spans="1:30" ht="13.5">
      <c r="A12" s="66" t="s">
        <v>230</v>
      </c>
      <c r="B12" s="67"/>
      <c r="C12" s="67"/>
      <c r="D12" s="66" t="s">
        <v>268</v>
      </c>
      <c r="E12" s="67"/>
      <c r="F12" s="67"/>
      <c r="G12" s="66" t="s">
        <v>197</v>
      </c>
      <c r="H12" s="66" t="s">
        <v>35</v>
      </c>
      <c r="I12" s="66" t="s">
        <v>193</v>
      </c>
      <c r="J12" s="67"/>
      <c r="K12" s="66" t="s">
        <v>199</v>
      </c>
      <c r="L12" s="66" t="s">
        <v>36</v>
      </c>
      <c r="M12" s="66" t="s">
        <v>194</v>
      </c>
      <c r="N12" s="67"/>
      <c r="O12" s="68" t="s">
        <v>476</v>
      </c>
      <c r="P12" s="66" t="s">
        <v>36</v>
      </c>
      <c r="Q12" s="69" t="s">
        <v>81</v>
      </c>
      <c r="R12" s="67"/>
      <c r="S12" s="66" t="s">
        <v>108</v>
      </c>
      <c r="T12" s="66" t="s">
        <v>40</v>
      </c>
      <c r="U12" s="70" t="s">
        <v>90</v>
      </c>
      <c r="V12" s="67"/>
      <c r="W12" s="67"/>
      <c r="X12" s="70" t="s">
        <v>325</v>
      </c>
      <c r="Y12" s="67" t="s">
        <v>36</v>
      </c>
      <c r="Z12" s="70"/>
      <c r="AA12" s="67"/>
      <c r="AB12" s="70" t="s">
        <v>322</v>
      </c>
      <c r="AC12" s="67" t="s">
        <v>36</v>
      </c>
      <c r="AD12" s="70" t="s">
        <v>6</v>
      </c>
    </row>
    <row r="13" spans="1:30" ht="13.5">
      <c r="A13" s="66" t="s">
        <v>237</v>
      </c>
      <c r="B13" s="67"/>
      <c r="C13" s="67"/>
      <c r="D13" s="66" t="s">
        <v>275</v>
      </c>
      <c r="E13" s="67"/>
      <c r="F13" s="67"/>
      <c r="G13" s="66" t="s">
        <v>297</v>
      </c>
      <c r="H13" s="66" t="s">
        <v>35</v>
      </c>
      <c r="I13" s="68" t="s">
        <v>223</v>
      </c>
      <c r="J13" s="67"/>
      <c r="K13" s="68" t="s">
        <v>304</v>
      </c>
      <c r="L13" s="66" t="s">
        <v>35</v>
      </c>
      <c r="M13" s="66" t="s">
        <v>268</v>
      </c>
      <c r="N13" s="67"/>
      <c r="O13" s="68" t="s">
        <v>477</v>
      </c>
      <c r="P13" s="66" t="s">
        <v>36</v>
      </c>
      <c r="Q13" s="70"/>
      <c r="R13" s="67"/>
      <c r="S13" s="66" t="s">
        <v>109</v>
      </c>
      <c r="T13" s="66" t="s">
        <v>40</v>
      </c>
      <c r="U13" s="70"/>
      <c r="V13" s="67"/>
      <c r="W13" s="67"/>
      <c r="X13" s="70" t="s">
        <v>322</v>
      </c>
      <c r="Y13" s="67" t="s">
        <v>36</v>
      </c>
      <c r="Z13" s="70" t="s">
        <v>6</v>
      </c>
      <c r="AA13" s="67"/>
      <c r="AB13" s="70" t="s">
        <v>323</v>
      </c>
      <c r="AC13" s="67" t="s">
        <v>36</v>
      </c>
      <c r="AD13" s="70" t="s">
        <v>6</v>
      </c>
    </row>
    <row r="14" spans="1:30" ht="13.5">
      <c r="A14" s="66" t="s">
        <v>240</v>
      </c>
      <c r="B14" s="67"/>
      <c r="C14" s="67"/>
      <c r="D14" s="66" t="s">
        <v>240</v>
      </c>
      <c r="E14" s="67"/>
      <c r="F14" s="67"/>
      <c r="G14" s="66" t="s">
        <v>298</v>
      </c>
      <c r="H14" s="66" t="s">
        <v>36</v>
      </c>
      <c r="I14" s="66" t="s">
        <v>237</v>
      </c>
      <c r="J14" s="67"/>
      <c r="K14" s="73" t="s">
        <v>305</v>
      </c>
      <c r="L14" s="66" t="s">
        <v>35</v>
      </c>
      <c r="M14" s="66" t="s">
        <v>251</v>
      </c>
      <c r="N14" s="67"/>
      <c r="O14" s="68" t="s">
        <v>478</v>
      </c>
      <c r="P14" s="66" t="s">
        <v>35</v>
      </c>
      <c r="Q14" s="69" t="s">
        <v>479</v>
      </c>
      <c r="R14" s="67"/>
      <c r="S14" s="66" t="s">
        <v>489</v>
      </c>
      <c r="T14" s="66" t="s">
        <v>40</v>
      </c>
      <c r="U14" s="70" t="s">
        <v>192</v>
      </c>
      <c r="V14" s="67"/>
      <c r="W14" s="67"/>
      <c r="X14" s="70" t="s">
        <v>327</v>
      </c>
      <c r="Y14" s="67" t="s">
        <v>36</v>
      </c>
      <c r="Z14" s="70"/>
      <c r="AA14" s="67"/>
      <c r="AB14" s="70" t="s">
        <v>324</v>
      </c>
      <c r="AC14" s="67" t="s">
        <v>40</v>
      </c>
      <c r="AD14" s="70" t="s">
        <v>6</v>
      </c>
    </row>
    <row r="15" spans="1:30" ht="13.5">
      <c r="A15" s="66" t="s">
        <v>400</v>
      </c>
      <c r="B15" s="67"/>
      <c r="C15" s="67"/>
      <c r="D15" s="66" t="s">
        <v>404</v>
      </c>
      <c r="E15" s="67"/>
      <c r="F15" s="67"/>
      <c r="G15" s="66" t="s">
        <v>299</v>
      </c>
      <c r="H15" s="66" t="s">
        <v>36</v>
      </c>
      <c r="I15" s="66" t="s">
        <v>223</v>
      </c>
      <c r="J15" s="67"/>
      <c r="K15" s="66" t="s">
        <v>306</v>
      </c>
      <c r="L15" s="66" t="s">
        <v>40</v>
      </c>
      <c r="M15" s="66" t="s">
        <v>230</v>
      </c>
      <c r="N15" s="67"/>
      <c r="O15" s="68" t="s">
        <v>480</v>
      </c>
      <c r="P15" s="66" t="s">
        <v>35</v>
      </c>
      <c r="Q15" s="70"/>
      <c r="R15" s="67"/>
      <c r="S15" s="66" t="s">
        <v>198</v>
      </c>
      <c r="T15" s="66" t="s">
        <v>40</v>
      </c>
      <c r="U15" s="70"/>
      <c r="V15" s="67"/>
      <c r="W15" s="67"/>
      <c r="X15" s="70" t="s">
        <v>66</v>
      </c>
      <c r="Y15" s="67" t="s">
        <v>35</v>
      </c>
      <c r="Z15" s="70" t="s">
        <v>6</v>
      </c>
      <c r="AA15" s="67"/>
      <c r="AB15" s="70" t="s">
        <v>325</v>
      </c>
      <c r="AC15" s="67" t="s">
        <v>36</v>
      </c>
      <c r="AD15" s="70" t="s">
        <v>6</v>
      </c>
    </row>
    <row r="16" spans="1:30" ht="13.5">
      <c r="A16" s="66" t="s">
        <v>484</v>
      </c>
      <c r="B16" s="67"/>
      <c r="C16" s="67"/>
      <c r="D16" s="66" t="s">
        <v>402</v>
      </c>
      <c r="E16" s="67"/>
      <c r="F16" s="67"/>
      <c r="G16" s="66" t="s">
        <v>300</v>
      </c>
      <c r="H16" s="66" t="s">
        <v>35</v>
      </c>
      <c r="I16" s="66" t="s">
        <v>230</v>
      </c>
      <c r="J16" s="67"/>
      <c r="K16" s="73" t="s">
        <v>307</v>
      </c>
      <c r="L16" s="66" t="s">
        <v>40</v>
      </c>
      <c r="M16" s="66" t="s">
        <v>230</v>
      </c>
      <c r="N16" s="67"/>
      <c r="O16" s="68" t="s">
        <v>196</v>
      </c>
      <c r="P16" s="66" t="s">
        <v>35</v>
      </c>
      <c r="Q16" s="69" t="s">
        <v>192</v>
      </c>
      <c r="R16" s="67"/>
      <c r="S16" s="66" t="s">
        <v>199</v>
      </c>
      <c r="T16" s="66" t="s">
        <v>36</v>
      </c>
      <c r="U16" s="70" t="s">
        <v>194</v>
      </c>
      <c r="V16" s="67"/>
      <c r="W16" s="67"/>
      <c r="X16" s="70" t="s">
        <v>65</v>
      </c>
      <c r="Y16" s="67" t="s">
        <v>35</v>
      </c>
      <c r="Z16" s="70"/>
      <c r="AA16" s="67"/>
      <c r="AB16" s="70" t="s">
        <v>326</v>
      </c>
      <c r="AC16" s="67" t="s">
        <v>40</v>
      </c>
      <c r="AD16" s="70" t="s">
        <v>46</v>
      </c>
    </row>
    <row r="17" spans="1:30" ht="13.5">
      <c r="A17" s="66" t="s">
        <v>401</v>
      </c>
      <c r="B17" s="67"/>
      <c r="C17" s="67"/>
      <c r="D17" s="66" t="s">
        <v>401</v>
      </c>
      <c r="E17" s="67"/>
      <c r="F17" s="67"/>
      <c r="G17" s="66" t="s">
        <v>301</v>
      </c>
      <c r="H17" s="66" t="s">
        <v>35</v>
      </c>
      <c r="I17" s="66" t="s">
        <v>230</v>
      </c>
      <c r="J17" s="67"/>
      <c r="K17" s="73" t="s">
        <v>308</v>
      </c>
      <c r="L17" s="66" t="s">
        <v>35</v>
      </c>
      <c r="M17" s="66" t="s">
        <v>260</v>
      </c>
      <c r="N17" s="67"/>
      <c r="O17" s="68" t="s">
        <v>448</v>
      </c>
      <c r="P17" s="66" t="s">
        <v>36</v>
      </c>
      <c r="Q17" s="70"/>
      <c r="R17" s="67"/>
      <c r="S17" s="66" t="s">
        <v>451</v>
      </c>
      <c r="T17" s="66" t="s">
        <v>36</v>
      </c>
      <c r="U17" s="70"/>
      <c r="V17" s="67"/>
      <c r="W17" s="67"/>
      <c r="X17" s="70" t="s">
        <v>328</v>
      </c>
      <c r="Y17" s="67" t="s">
        <v>40</v>
      </c>
      <c r="Z17" s="70" t="s">
        <v>6</v>
      </c>
      <c r="AA17" s="67"/>
      <c r="AB17" s="70" t="s">
        <v>327</v>
      </c>
      <c r="AC17" s="67" t="s">
        <v>36</v>
      </c>
      <c r="AD17" s="70" t="s">
        <v>6</v>
      </c>
    </row>
    <row r="18" spans="1:30" ht="13.5">
      <c r="A18" s="66" t="s">
        <v>402</v>
      </c>
      <c r="B18" s="67"/>
      <c r="C18" s="67"/>
      <c r="D18" s="66" t="s">
        <v>485</v>
      </c>
      <c r="E18" s="67"/>
      <c r="F18" s="67"/>
      <c r="G18" s="66" t="s">
        <v>302</v>
      </c>
      <c r="H18" s="66" t="s">
        <v>36</v>
      </c>
      <c r="I18" s="66" t="s">
        <v>251</v>
      </c>
      <c r="J18" s="67"/>
      <c r="K18" s="73" t="s">
        <v>309</v>
      </c>
      <c r="L18" s="66" t="s">
        <v>35</v>
      </c>
      <c r="M18" s="66" t="s">
        <v>275</v>
      </c>
      <c r="N18" s="67"/>
      <c r="O18" s="68" t="s">
        <v>449</v>
      </c>
      <c r="P18" s="66" t="s">
        <v>36</v>
      </c>
      <c r="Q18" s="69" t="s">
        <v>192</v>
      </c>
      <c r="R18" s="67"/>
      <c r="S18" s="66" t="s">
        <v>452</v>
      </c>
      <c r="T18" s="66" t="s">
        <v>35</v>
      </c>
      <c r="U18" s="70" t="s">
        <v>194</v>
      </c>
      <c r="V18" s="67"/>
      <c r="W18" s="67"/>
      <c r="X18" s="70" t="s">
        <v>329</v>
      </c>
      <c r="Y18" s="67" t="s">
        <v>40</v>
      </c>
      <c r="Z18" s="70"/>
      <c r="AA18" s="67"/>
      <c r="AB18" s="70" t="s">
        <v>64</v>
      </c>
      <c r="AC18" s="67" t="s">
        <v>35</v>
      </c>
      <c r="AD18" s="70" t="s">
        <v>61</v>
      </c>
    </row>
    <row r="19" spans="1:30" ht="13.5">
      <c r="A19" s="66" t="s">
        <v>403</v>
      </c>
      <c r="B19" s="67"/>
      <c r="C19" s="67"/>
      <c r="D19" s="66" t="s">
        <v>400</v>
      </c>
      <c r="E19" s="67"/>
      <c r="F19" s="67"/>
      <c r="G19" s="66" t="s">
        <v>303</v>
      </c>
      <c r="H19" s="66" t="s">
        <v>35</v>
      </c>
      <c r="I19" s="66" t="s">
        <v>237</v>
      </c>
      <c r="J19" s="67"/>
      <c r="K19" s="73" t="s">
        <v>310</v>
      </c>
      <c r="L19" s="66" t="s">
        <v>40</v>
      </c>
      <c r="M19" s="66" t="s">
        <v>230</v>
      </c>
      <c r="N19" s="67"/>
      <c r="O19" s="68" t="s">
        <v>450</v>
      </c>
      <c r="P19" s="66" t="s">
        <v>36</v>
      </c>
      <c r="Q19" s="70"/>
      <c r="R19" s="67"/>
      <c r="S19" s="66" t="s">
        <v>453</v>
      </c>
      <c r="T19" s="66" t="s">
        <v>35</v>
      </c>
      <c r="U19" s="70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ht="13.5">
      <c r="A20" s="67"/>
      <c r="B20" s="67"/>
      <c r="C20" s="67"/>
      <c r="D20" s="67"/>
      <c r="E20" s="67"/>
      <c r="F20" s="67"/>
      <c r="G20" s="66" t="s">
        <v>407</v>
      </c>
      <c r="H20" s="66" t="s">
        <v>40</v>
      </c>
      <c r="I20" s="68" t="s">
        <v>404</v>
      </c>
      <c r="J20" s="67"/>
      <c r="K20" s="68" t="s">
        <v>415</v>
      </c>
      <c r="L20" s="66" t="s">
        <v>36</v>
      </c>
      <c r="M20" s="66" t="s">
        <v>404</v>
      </c>
      <c r="N20" s="67"/>
      <c r="O20" s="73" t="s">
        <v>297</v>
      </c>
      <c r="P20" s="66" t="s">
        <v>35</v>
      </c>
      <c r="Q20" s="74" t="s">
        <v>223</v>
      </c>
      <c r="R20" s="67"/>
      <c r="S20" s="66" t="s">
        <v>440</v>
      </c>
      <c r="T20" s="66" t="s">
        <v>36</v>
      </c>
      <c r="U20" s="70" t="s">
        <v>251</v>
      </c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ht="13.5">
      <c r="A21" s="67"/>
      <c r="B21" s="67"/>
      <c r="C21" s="67"/>
      <c r="D21" s="67"/>
      <c r="E21" s="67"/>
      <c r="F21" s="67"/>
      <c r="G21" s="66" t="s">
        <v>425</v>
      </c>
      <c r="H21" s="66" t="s">
        <v>36</v>
      </c>
      <c r="I21" s="66" t="s">
        <v>404</v>
      </c>
      <c r="J21" s="67"/>
      <c r="K21" s="68" t="s">
        <v>417</v>
      </c>
      <c r="L21" s="66" t="s">
        <v>36</v>
      </c>
      <c r="M21" s="66" t="s">
        <v>402</v>
      </c>
      <c r="N21" s="67"/>
      <c r="O21" s="73" t="s">
        <v>299</v>
      </c>
      <c r="P21" s="66" t="s">
        <v>36</v>
      </c>
      <c r="Q21" s="70"/>
      <c r="R21" s="67"/>
      <c r="S21" s="66" t="s">
        <v>305</v>
      </c>
      <c r="T21" s="66" t="s">
        <v>35</v>
      </c>
      <c r="U21" s="70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ht="13.5">
      <c r="A22" s="67"/>
      <c r="B22" s="67"/>
      <c r="C22" s="67"/>
      <c r="D22" s="67"/>
      <c r="E22" s="67"/>
      <c r="F22" s="67"/>
      <c r="G22" s="66" t="s">
        <v>406</v>
      </c>
      <c r="H22" s="66" t="s">
        <v>40</v>
      </c>
      <c r="I22" s="66" t="s">
        <v>404</v>
      </c>
      <c r="J22" s="67"/>
      <c r="K22" s="66" t="s">
        <v>427</v>
      </c>
      <c r="L22" s="66" t="s">
        <v>36</v>
      </c>
      <c r="M22" s="66" t="s">
        <v>404</v>
      </c>
      <c r="N22" s="67"/>
      <c r="O22" s="73" t="s">
        <v>298</v>
      </c>
      <c r="P22" s="66" t="s">
        <v>36</v>
      </c>
      <c r="Q22" s="74" t="s">
        <v>237</v>
      </c>
      <c r="R22" s="67"/>
      <c r="S22" s="66" t="s">
        <v>441</v>
      </c>
      <c r="T22" s="66" t="s">
        <v>36</v>
      </c>
      <c r="U22" s="70" t="s">
        <v>230</v>
      </c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ht="13.5">
      <c r="A23" s="67"/>
      <c r="B23" s="67"/>
      <c r="C23" s="67"/>
      <c r="D23" s="67"/>
      <c r="E23" s="67"/>
      <c r="F23" s="67"/>
      <c r="G23" s="66" t="s">
        <v>414</v>
      </c>
      <c r="H23" s="66" t="s">
        <v>40</v>
      </c>
      <c r="I23" s="66" t="s">
        <v>404</v>
      </c>
      <c r="J23" s="67"/>
      <c r="K23" s="68" t="s">
        <v>428</v>
      </c>
      <c r="L23" s="66" t="s">
        <v>36</v>
      </c>
      <c r="M23" s="66" t="s">
        <v>404</v>
      </c>
      <c r="N23" s="67"/>
      <c r="O23" s="73" t="s">
        <v>303</v>
      </c>
      <c r="P23" s="66" t="s">
        <v>35</v>
      </c>
      <c r="Q23" s="70"/>
      <c r="R23" s="67"/>
      <c r="S23" s="66" t="s">
        <v>442</v>
      </c>
      <c r="T23" s="66" t="s">
        <v>36</v>
      </c>
      <c r="U23" s="70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ht="13.5">
      <c r="A24" s="67"/>
      <c r="B24" s="67"/>
      <c r="C24" s="67"/>
      <c r="D24" s="67"/>
      <c r="E24" s="67"/>
      <c r="F24" s="67"/>
      <c r="G24" s="66" t="s">
        <v>426</v>
      </c>
      <c r="H24" s="66" t="s">
        <v>40</v>
      </c>
      <c r="I24" s="66" t="s">
        <v>404</v>
      </c>
      <c r="J24" s="67"/>
      <c r="K24" s="68" t="s">
        <v>421</v>
      </c>
      <c r="L24" s="66" t="s">
        <v>35</v>
      </c>
      <c r="M24" s="66" t="s">
        <v>402</v>
      </c>
      <c r="N24" s="67"/>
      <c r="O24" s="73" t="s">
        <v>430</v>
      </c>
      <c r="P24" s="66" t="s">
        <v>35</v>
      </c>
      <c r="Q24" s="69" t="s">
        <v>275</v>
      </c>
      <c r="R24" s="67"/>
      <c r="S24" s="66" t="s">
        <v>443</v>
      </c>
      <c r="T24" s="66" t="s">
        <v>35</v>
      </c>
      <c r="U24" s="70" t="s">
        <v>268</v>
      </c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ht="13.5">
      <c r="A25" s="67"/>
      <c r="B25" s="67"/>
      <c r="C25" s="67"/>
      <c r="D25" s="67"/>
      <c r="E25" s="67"/>
      <c r="F25" s="67"/>
      <c r="G25" s="66" t="s">
        <v>408</v>
      </c>
      <c r="H25" s="66" t="s">
        <v>40</v>
      </c>
      <c r="I25" s="66" t="s">
        <v>404</v>
      </c>
      <c r="J25" s="67"/>
      <c r="K25" s="68" t="s">
        <v>429</v>
      </c>
      <c r="L25" s="66" t="s">
        <v>36</v>
      </c>
      <c r="M25" s="66" t="s">
        <v>403</v>
      </c>
      <c r="N25" s="67"/>
      <c r="O25" s="73" t="s">
        <v>431</v>
      </c>
      <c r="P25" s="66" t="s">
        <v>35</v>
      </c>
      <c r="Q25" s="70"/>
      <c r="R25" s="67"/>
      <c r="S25" s="66" t="s">
        <v>444</v>
      </c>
      <c r="T25" s="66" t="s">
        <v>36</v>
      </c>
      <c r="U25" s="70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ht="13.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73" t="s">
        <v>432</v>
      </c>
      <c r="P26" s="66" t="s">
        <v>36</v>
      </c>
      <c r="Q26" s="69" t="s">
        <v>237</v>
      </c>
      <c r="R26" s="67"/>
      <c r="S26" s="66" t="s">
        <v>445</v>
      </c>
      <c r="T26" s="66" t="s">
        <v>40</v>
      </c>
      <c r="U26" s="70" t="s">
        <v>230</v>
      </c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ht="13.5">
      <c r="A27" s="67"/>
      <c r="B27" s="67"/>
      <c r="C27" s="67"/>
      <c r="D27" s="67"/>
      <c r="E27" s="67"/>
      <c r="F27" s="67"/>
      <c r="G27" s="67" t="s">
        <v>68</v>
      </c>
      <c r="H27" s="67"/>
      <c r="I27" s="67"/>
      <c r="J27" s="67"/>
      <c r="K27" s="67"/>
      <c r="L27" s="67"/>
      <c r="M27" s="67"/>
      <c r="N27" s="67"/>
      <c r="O27" s="73" t="s">
        <v>433</v>
      </c>
      <c r="P27" s="66" t="s">
        <v>36</v>
      </c>
      <c r="Q27" s="70"/>
      <c r="R27" s="67"/>
      <c r="S27" s="66" t="s">
        <v>310</v>
      </c>
      <c r="T27" s="66" t="s">
        <v>40</v>
      </c>
      <c r="U27" s="70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ht="13.5">
      <c r="A28" s="67"/>
      <c r="B28" s="67"/>
      <c r="C28" s="67"/>
      <c r="D28" s="67"/>
      <c r="E28" s="67"/>
      <c r="F28" s="67"/>
      <c r="G28" s="67" t="s">
        <v>67</v>
      </c>
      <c r="H28" s="67"/>
      <c r="I28" s="67"/>
      <c r="J28" s="67"/>
      <c r="K28" s="67"/>
      <c r="L28" s="67"/>
      <c r="M28" s="67"/>
      <c r="N28" s="67"/>
      <c r="O28" s="73" t="s">
        <v>434</v>
      </c>
      <c r="P28" s="66" t="s">
        <v>36</v>
      </c>
      <c r="Q28" s="69" t="s">
        <v>435</v>
      </c>
      <c r="R28" s="67"/>
      <c r="S28" s="66" t="s">
        <v>446</v>
      </c>
      <c r="T28" s="66" t="s">
        <v>36</v>
      </c>
      <c r="U28" s="70" t="s">
        <v>251</v>
      </c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ht="13.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73" t="s">
        <v>436</v>
      </c>
      <c r="P29" s="66" t="s">
        <v>35</v>
      </c>
      <c r="Q29" s="70"/>
      <c r="R29" s="67"/>
      <c r="S29" s="66" t="s">
        <v>447</v>
      </c>
      <c r="T29" s="66" t="s">
        <v>36</v>
      </c>
      <c r="U29" s="70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ht="13.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73" t="s">
        <v>437</v>
      </c>
      <c r="P30" s="66" t="s">
        <v>35</v>
      </c>
      <c r="Q30" s="69" t="s">
        <v>438</v>
      </c>
      <c r="R30" s="67"/>
      <c r="S30" s="66" t="s">
        <v>306</v>
      </c>
      <c r="T30" s="66" t="s">
        <v>40</v>
      </c>
      <c r="U30" s="70" t="s">
        <v>230</v>
      </c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ht="13.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73" t="s">
        <v>439</v>
      </c>
      <c r="P31" s="66" t="s">
        <v>35</v>
      </c>
      <c r="Q31" s="70"/>
      <c r="R31" s="67"/>
      <c r="S31" s="66" t="s">
        <v>307</v>
      </c>
      <c r="T31" s="66" t="s">
        <v>40</v>
      </c>
      <c r="U31" s="70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ht="13.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 t="s">
        <v>405</v>
      </c>
      <c r="P32" s="66" t="s">
        <v>35</v>
      </c>
      <c r="Q32" s="69" t="s">
        <v>404</v>
      </c>
      <c r="R32" s="67"/>
      <c r="S32" s="66" t="s">
        <v>415</v>
      </c>
      <c r="T32" s="66" t="s">
        <v>36</v>
      </c>
      <c r="U32" s="70" t="s">
        <v>404</v>
      </c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ht="13.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 t="s">
        <v>406</v>
      </c>
      <c r="P33" s="66" t="s">
        <v>40</v>
      </c>
      <c r="Q33" s="70"/>
      <c r="R33" s="67"/>
      <c r="S33" s="66" t="s">
        <v>416</v>
      </c>
      <c r="T33" s="66" t="s">
        <v>36</v>
      </c>
      <c r="U33" s="70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ht="13.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 t="s">
        <v>407</v>
      </c>
      <c r="P34" s="66" t="s">
        <v>40</v>
      </c>
      <c r="Q34" s="69" t="s">
        <v>404</v>
      </c>
      <c r="R34" s="67"/>
      <c r="S34" s="66" t="s">
        <v>417</v>
      </c>
      <c r="T34" s="66" t="s">
        <v>36</v>
      </c>
      <c r="U34" s="70" t="s">
        <v>402</v>
      </c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ht="13.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 t="s">
        <v>408</v>
      </c>
      <c r="P35" s="66" t="s">
        <v>40</v>
      </c>
      <c r="Q35" s="70"/>
      <c r="R35" s="67"/>
      <c r="S35" s="66" t="s">
        <v>418</v>
      </c>
      <c r="T35" s="66" t="s">
        <v>36</v>
      </c>
      <c r="U35" s="70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ht="13.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 t="s">
        <v>409</v>
      </c>
      <c r="P36" s="66" t="s">
        <v>36</v>
      </c>
      <c r="Q36" s="69" t="s">
        <v>404</v>
      </c>
      <c r="R36" s="67"/>
      <c r="S36" s="66" t="s">
        <v>419</v>
      </c>
      <c r="T36" s="66" t="s">
        <v>36</v>
      </c>
      <c r="U36" s="70" t="s">
        <v>404</v>
      </c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ht="13.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 t="s">
        <v>410</v>
      </c>
      <c r="P37" s="66" t="s">
        <v>35</v>
      </c>
      <c r="Q37" s="70"/>
      <c r="R37" s="67"/>
      <c r="S37" s="66" t="s">
        <v>420</v>
      </c>
      <c r="T37" s="66" t="s">
        <v>36</v>
      </c>
      <c r="U37" s="70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ht="13.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 t="s">
        <v>411</v>
      </c>
      <c r="P38" s="66" t="s">
        <v>36</v>
      </c>
      <c r="Q38" s="69" t="s">
        <v>401</v>
      </c>
      <c r="R38" s="67"/>
      <c r="S38" s="66" t="s">
        <v>421</v>
      </c>
      <c r="T38" s="66" t="s">
        <v>35</v>
      </c>
      <c r="U38" s="70" t="s">
        <v>402</v>
      </c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ht="13.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 t="s">
        <v>412</v>
      </c>
      <c r="P39" s="66" t="s">
        <v>36</v>
      </c>
      <c r="Q39" s="70"/>
      <c r="R39" s="67"/>
      <c r="S39" s="66" t="s">
        <v>422</v>
      </c>
      <c r="T39" s="66" t="s">
        <v>35</v>
      </c>
      <c r="U39" s="70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ht="13.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 t="s">
        <v>413</v>
      </c>
      <c r="P40" s="66" t="s">
        <v>36</v>
      </c>
      <c r="Q40" s="69" t="s">
        <v>404</v>
      </c>
      <c r="R40" s="67"/>
      <c r="S40" s="66" t="s">
        <v>423</v>
      </c>
      <c r="T40" s="66" t="s">
        <v>36</v>
      </c>
      <c r="U40" s="70" t="s">
        <v>401</v>
      </c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ht="13.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 t="s">
        <v>414</v>
      </c>
      <c r="P41" s="66" t="s">
        <v>40</v>
      </c>
      <c r="Q41" s="70"/>
      <c r="R41" s="67"/>
      <c r="S41" s="66" t="s">
        <v>424</v>
      </c>
      <c r="T41" s="66" t="s">
        <v>36</v>
      </c>
      <c r="U41" s="70"/>
      <c r="V41" s="67"/>
      <c r="W41" s="67"/>
      <c r="X41" s="67"/>
      <c r="Y41" s="67"/>
      <c r="Z41" s="67"/>
      <c r="AA41" s="67"/>
      <c r="AB41" s="67"/>
      <c r="AC41" s="67"/>
      <c r="AD41" s="67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片桐</dc:creator>
  <cp:keywords/>
  <dc:description/>
  <cp:lastModifiedBy>giffu-tennis</cp:lastModifiedBy>
  <cp:lastPrinted>2019-04-30T08:23:28Z</cp:lastPrinted>
  <dcterms:created xsi:type="dcterms:W3CDTF">2001-03-27T06:56:52Z</dcterms:created>
  <dcterms:modified xsi:type="dcterms:W3CDTF">2019-04-30T08:24:27Z</dcterms:modified>
  <cp:category/>
  <cp:version/>
  <cp:contentType/>
  <cp:contentStatus/>
</cp:coreProperties>
</file>