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70" activeTab="5"/>
  </bookViews>
  <sheets>
    <sheet name="団体男女" sheetId="1" r:id="rId1"/>
    <sheet name="団体名簿" sheetId="2" r:id="rId2"/>
    <sheet name="男子Ｓ" sheetId="3" r:id="rId3"/>
    <sheet name="女子Ｓ" sheetId="4" r:id="rId4"/>
    <sheet name="男子Ｄ" sheetId="5" r:id="rId5"/>
    <sheet name="女子Ｄ" sheetId="6" r:id="rId6"/>
    <sheet name="データ" sheetId="7" r:id="rId7"/>
    <sheet name="Sheet1" sheetId="8" r:id="rId8"/>
    <sheet name="Sheet2" sheetId="9" r:id="rId9"/>
    <sheet name="団体名簿データ" sheetId="10" r:id="rId10"/>
  </sheets>
  <definedNames>
    <definedName name="_xlfn.IFERROR" hidden="1">#NAME?</definedName>
    <definedName name="_xlnm.Print_Area" localSheetId="5">'女子Ｄ'!$A$1:$R$34</definedName>
    <definedName name="_xlnm.Print_Area" localSheetId="3">'女子Ｓ'!$A$1:$R$56</definedName>
    <definedName name="_xlnm.Print_Area" localSheetId="0">'団体男女'!$B$1:$O$57</definedName>
    <definedName name="_xlnm.Print_Area" localSheetId="1">'団体名簿'!$B$1:$M$39</definedName>
    <definedName name="_xlnm.Print_Area" localSheetId="4">'男子Ｄ'!$A$1:$R$34</definedName>
    <definedName name="_xlnm.Print_Area" localSheetId="2">'男子Ｓ'!$A$1:$R$56</definedName>
    <definedName name="会場">#REF!</definedName>
    <definedName name="学校名">#REF!</definedName>
    <definedName name="選手名">#REF!</definedName>
  </definedNames>
  <calcPr fullCalcOnLoad="1"/>
</workbook>
</file>

<file path=xl/sharedStrings.xml><?xml version="1.0" encoding="utf-8"?>
<sst xmlns="http://schemas.openxmlformats.org/spreadsheetml/2006/main" count="966" uniqueCount="532">
  <si>
    <t>兼　全国高等学校選抜テニス大会岐阜県予選</t>
  </si>
  <si>
    <t>【男　子　団　体】</t>
  </si>
  <si>
    <t>フィードイン・コンソレーション</t>
  </si>
  <si>
    <t>【女　子　団　体】</t>
  </si>
  <si>
    <t>　　　男　子　　　　団 体 戦 登 録 メ ン バ ー</t>
  </si>
  <si>
    <t>学校名</t>
  </si>
  <si>
    <t>監督名</t>
  </si>
  <si>
    <t>選　手　名</t>
  </si>
  <si>
    <t>Ｎｏ１</t>
  </si>
  <si>
    <t>Ｎｏ２</t>
  </si>
  <si>
    <t>Ｎｏ３</t>
  </si>
  <si>
    <t>Ｎｏ４</t>
  </si>
  <si>
    <t>Ｎｏ５</t>
  </si>
  <si>
    <t>Ｎｏ６</t>
  </si>
  <si>
    <t>Ｎｏ７</t>
  </si>
  <si>
    <t>Ｎｏ８</t>
  </si>
  <si>
    <t>Ｎｏ９</t>
  </si>
  <si>
    <t>岐阜</t>
  </si>
  <si>
    <t>　　　女　子　　　　団 体 戦 登 録 メ ン バ ー</t>
  </si>
  <si>
    <t>【男　子　シ　ン　グ　ル　ス】</t>
  </si>
  <si>
    <t>３位決定戦</t>
  </si>
  <si>
    <t>５位決定戦</t>
  </si>
  <si>
    <t>７位決定戦</t>
  </si>
  <si>
    <t>【女　子　シ　ン　グ　ル　ス】</t>
  </si>
  <si>
    <t>【男　子　ダ　ブ　ル　ス】</t>
  </si>
  <si>
    <t>【女　子　ダ　ブ　ル　ス】</t>
  </si>
  <si>
    <t>団体（男子）</t>
  </si>
  <si>
    <t>団体（女子）</t>
  </si>
  <si>
    <t>男子Ｓ</t>
  </si>
  <si>
    <t>女子Ｓ</t>
  </si>
  <si>
    <t>西濃</t>
  </si>
  <si>
    <t>中濃</t>
  </si>
  <si>
    <t>東濃</t>
  </si>
  <si>
    <t>男子Ｄ</t>
  </si>
  <si>
    <t>女子Ｄ</t>
  </si>
  <si>
    <t>岐阜</t>
  </si>
  <si>
    <t>加納</t>
  </si>
  <si>
    <t>大垣南</t>
  </si>
  <si>
    <t>郡上</t>
  </si>
  <si>
    <t>麗澤瑞浪</t>
  </si>
  <si>
    <t>県岐阜商</t>
  </si>
  <si>
    <t>関</t>
  </si>
  <si>
    <t>可児</t>
  </si>
  <si>
    <t>麗澤瑞浪</t>
  </si>
  <si>
    <t>帝京大可児</t>
  </si>
  <si>
    <t>県岐阜商</t>
  </si>
  <si>
    <t>各務原</t>
  </si>
  <si>
    <t>東濃実</t>
  </si>
  <si>
    <t>加茂農林</t>
  </si>
  <si>
    <t>②</t>
  </si>
  <si>
    <t>①</t>
  </si>
  <si>
    <t>大垣西</t>
  </si>
  <si>
    <t>田中　聖子</t>
  </si>
  <si>
    <t>西濃</t>
  </si>
  <si>
    <t>田中　諭志</t>
  </si>
  <si>
    <t>古川　和央</t>
  </si>
  <si>
    <t>岐阜総合</t>
  </si>
  <si>
    <t>安永　一貴</t>
  </si>
  <si>
    <t>岐阜高専</t>
  </si>
  <si>
    <t>早野　賢謙</t>
  </si>
  <si>
    <t>大垣北</t>
  </si>
  <si>
    <t>川瀬　竜一</t>
  </si>
  <si>
    <t>各務原西</t>
  </si>
  <si>
    <t>間宮　浩輝</t>
  </si>
  <si>
    <t>岩田幸太郎</t>
  </si>
  <si>
    <t>山口　智哉</t>
  </si>
  <si>
    <t>林　　明利</t>
  </si>
  <si>
    <t>浅井　暢斗</t>
  </si>
  <si>
    <t>座馬　　大</t>
  </si>
  <si>
    <t>川松咲貴菜</t>
  </si>
  <si>
    <t>関谷　　花</t>
  </si>
  <si>
    <t>堂前　瑠希</t>
  </si>
  <si>
    <t>関有知</t>
  </si>
  <si>
    <t>松島かなみ</t>
  </si>
  <si>
    <t>林　　明利</t>
  </si>
  <si>
    <t>吉田　　桜</t>
  </si>
  <si>
    <t>前刀　奏斗</t>
  </si>
  <si>
    <t>野﨑　陸斗</t>
  </si>
  <si>
    <t>髙木　一輝</t>
  </si>
  <si>
    <t>岐阜北</t>
  </si>
  <si>
    <t>足立愉有子</t>
  </si>
  <si>
    <t>五十川　貢</t>
  </si>
  <si>
    <t>川上　　藍②</t>
  </si>
  <si>
    <t>関有知</t>
  </si>
  <si>
    <t>岐南工</t>
  </si>
  <si>
    <t>加茂</t>
  </si>
  <si>
    <t>多治見北</t>
  </si>
  <si>
    <t>多治見</t>
  </si>
  <si>
    <t>中津</t>
  </si>
  <si>
    <t>恵那</t>
  </si>
  <si>
    <t>早野　令都</t>
  </si>
  <si>
    <t>菱田　航生</t>
  </si>
  <si>
    <t>近藤　春奈</t>
  </si>
  <si>
    <t>向山　実来</t>
  </si>
  <si>
    <t>松原さくら</t>
  </si>
  <si>
    <t>長尾　俊希</t>
  </si>
  <si>
    <t>下村　　稜</t>
  </si>
  <si>
    <t>佐藤　瑞己</t>
  </si>
  <si>
    <t>二村　海成</t>
  </si>
  <si>
    <t>関商工</t>
  </si>
  <si>
    <t>山下　湧登</t>
  </si>
  <si>
    <t>鈴木　博斗</t>
  </si>
  <si>
    <t>森　　健太</t>
  </si>
  <si>
    <t>藤村　香文</t>
  </si>
  <si>
    <t>武義</t>
  </si>
  <si>
    <t>渡邊明衣里</t>
  </si>
  <si>
    <t>古田　唯夏</t>
  </si>
  <si>
    <t>石井　　晶</t>
  </si>
  <si>
    <t>大野　天音</t>
  </si>
  <si>
    <t>足立　莉子</t>
  </si>
  <si>
    <t>和田　萌那</t>
  </si>
  <si>
    <t>吉村　実優</t>
  </si>
  <si>
    <t>川田　駿実</t>
  </si>
  <si>
    <t>村田　英夢</t>
  </si>
  <si>
    <t>淺野　洸司</t>
  </si>
  <si>
    <t>立石　真也</t>
  </si>
  <si>
    <t>一色　凌介</t>
  </si>
  <si>
    <t>小澤　　光</t>
  </si>
  <si>
    <t>大宮　涼乃</t>
  </si>
  <si>
    <t>各務　稔梨</t>
  </si>
  <si>
    <t>鈴木　るな</t>
  </si>
  <si>
    <t>陶川　実弥</t>
  </si>
  <si>
    <t>袖山　萌愛</t>
  </si>
  <si>
    <t>成瀬　日向</t>
  </si>
  <si>
    <t>藤井　悠成</t>
  </si>
  <si>
    <t>田中　一雅</t>
  </si>
  <si>
    <t>向山　実来</t>
  </si>
  <si>
    <t>近藤　春奈</t>
  </si>
  <si>
    <t>川瀬　友芽</t>
  </si>
  <si>
    <t>佐藤　美琴</t>
  </si>
  <si>
    <t>松原さくら</t>
  </si>
  <si>
    <t>髙橋沙也加</t>
  </si>
  <si>
    <t>野﨑　陸斗</t>
  </si>
  <si>
    <t>戸田　涼太</t>
  </si>
  <si>
    <t>細川　蒼士</t>
  </si>
  <si>
    <t>水野峻太朗</t>
  </si>
  <si>
    <t>入木田颯真</t>
  </si>
  <si>
    <t>長尾　俊希</t>
  </si>
  <si>
    <t>下村　　稜</t>
  </si>
  <si>
    <t>橋本　竣史</t>
  </si>
  <si>
    <t>可児工</t>
  </si>
  <si>
    <t>畠中健士郎</t>
  </si>
  <si>
    <t>森　　健太</t>
  </si>
  <si>
    <t>鈴木　博斗</t>
  </si>
  <si>
    <t>間宮　万結</t>
  </si>
  <si>
    <t>亀井　萌香</t>
  </si>
  <si>
    <t>岡野紅香乃</t>
  </si>
  <si>
    <t>古田　唯夏</t>
  </si>
  <si>
    <t>川松咲貴菜</t>
  </si>
  <si>
    <t>足立　実里</t>
  </si>
  <si>
    <t>佐伯　弥倖</t>
  </si>
  <si>
    <t>池井戸天音</t>
  </si>
  <si>
    <t>石埜　光輝</t>
  </si>
  <si>
    <t>奥田　晃平</t>
  </si>
  <si>
    <t>熊本　優弥</t>
  </si>
  <si>
    <t>高橋　宗佑</t>
  </si>
  <si>
    <t>松﨑　友哉</t>
  </si>
  <si>
    <t>荒川　　葵</t>
  </si>
  <si>
    <t>小野　莉楽</t>
  </si>
  <si>
    <t>加藤　璃々</t>
  </si>
  <si>
    <t>榎津　綾純</t>
  </si>
  <si>
    <t>水野　瑚都</t>
  </si>
  <si>
    <t>座馬　　大</t>
  </si>
  <si>
    <t>石埜　光輝</t>
  </si>
  <si>
    <t>一色　凌介</t>
  </si>
  <si>
    <t>豊吉　柊人</t>
  </si>
  <si>
    <t>深尾　梨未</t>
  </si>
  <si>
    <t>間宮　万結</t>
  </si>
  <si>
    <t>宮本　雪凪</t>
  </si>
  <si>
    <t>有鹿　　桃</t>
  </si>
  <si>
    <t>半田　茜子</t>
  </si>
  <si>
    <t>豊吉　柊人</t>
  </si>
  <si>
    <t>藤本　博文</t>
  </si>
  <si>
    <t>服部　将大</t>
  </si>
  <si>
    <t>中村　航大</t>
  </si>
  <si>
    <t>飯沼　優斗</t>
  </si>
  <si>
    <t>木股好太郎</t>
  </si>
  <si>
    <t>苅谷　颯斗</t>
  </si>
  <si>
    <t>澤田功太郎</t>
  </si>
  <si>
    <t>三本　紗衣</t>
  </si>
  <si>
    <t>井田　響夏</t>
  </si>
  <si>
    <t>松林　麻央</t>
  </si>
  <si>
    <t>河田　更紗</t>
  </si>
  <si>
    <t>重松　優芽</t>
  </si>
  <si>
    <t>済美</t>
  </si>
  <si>
    <t>柴田　裕平</t>
  </si>
  <si>
    <t>森　　映琉</t>
  </si>
  <si>
    <t>武市　勇輝</t>
  </si>
  <si>
    <t>中村　宗吾</t>
  </si>
  <si>
    <t>岡田　拓也</t>
  </si>
  <si>
    <t>森　　裕樹</t>
  </si>
  <si>
    <t>馬谷未来翔</t>
  </si>
  <si>
    <t>杉山　史和</t>
  </si>
  <si>
    <t>村田　和也</t>
  </si>
  <si>
    <t>大栗　有稀</t>
  </si>
  <si>
    <t>松井まりな</t>
  </si>
  <si>
    <t>尾関萌々子</t>
  </si>
  <si>
    <t>小野木彩貴</t>
  </si>
  <si>
    <t>五十里朋美</t>
  </si>
  <si>
    <t>古田　　楓</t>
  </si>
  <si>
    <t>森瀬彩弥香</t>
  </si>
  <si>
    <t>新開　千紗</t>
  </si>
  <si>
    <t>伊藤　拓麿</t>
  </si>
  <si>
    <t>座馬　　大②</t>
  </si>
  <si>
    <t>浅井　暢斗②</t>
  </si>
  <si>
    <t>林　　明利②</t>
  </si>
  <si>
    <t>豊吉　柊人①</t>
  </si>
  <si>
    <t>藤本　博文①</t>
  </si>
  <si>
    <t>森　　映琉①</t>
  </si>
  <si>
    <t>苅谷　颯斗①</t>
  </si>
  <si>
    <t>中村慎之助②</t>
  </si>
  <si>
    <t>大村　柊人②</t>
  </si>
  <si>
    <t>大野　貴也</t>
  </si>
  <si>
    <t>服部　将大②</t>
  </si>
  <si>
    <t>木股好太郎②</t>
  </si>
  <si>
    <t>中村　宗吾②</t>
  </si>
  <si>
    <t>米奥　穣晟②</t>
  </si>
  <si>
    <t>岡田　拓也②</t>
  </si>
  <si>
    <t>武藤　海叶②</t>
  </si>
  <si>
    <t>浅野　恭平②</t>
  </si>
  <si>
    <t>森　遼太郎②</t>
  </si>
  <si>
    <t>篠田　竜輝②</t>
  </si>
  <si>
    <t>林　　美江</t>
  </si>
  <si>
    <t>中村　航大②</t>
  </si>
  <si>
    <t>武市　勇輝②</t>
  </si>
  <si>
    <t>杉山　史和②</t>
  </si>
  <si>
    <t>村田　和也②</t>
  </si>
  <si>
    <t>赤地　悠清②</t>
  </si>
  <si>
    <t>平田　昂大②</t>
  </si>
  <si>
    <t>中村　祐貴②</t>
  </si>
  <si>
    <t>大谷　涼馬②</t>
  </si>
  <si>
    <t>藤嶋　大暉②</t>
  </si>
  <si>
    <t>飯沼　優斗②</t>
  </si>
  <si>
    <t>澤田功太郎②</t>
  </si>
  <si>
    <t>柴田　裕平②</t>
  </si>
  <si>
    <t>今尾　　僚②</t>
  </si>
  <si>
    <t>大野　竜輝②</t>
  </si>
  <si>
    <t>川瀬　愛翔②</t>
  </si>
  <si>
    <t>木村　祐介①</t>
  </si>
  <si>
    <t>渡辺　　駿①</t>
  </si>
  <si>
    <t>三輪　祐大①</t>
  </si>
  <si>
    <t>岩田　知佳</t>
  </si>
  <si>
    <t>森　　裕樹②</t>
  </si>
  <si>
    <t>馬谷未来翔②</t>
  </si>
  <si>
    <t>柴山　稜汰②</t>
  </si>
  <si>
    <t>木下　航真②</t>
  </si>
  <si>
    <t>大脇　颯太②</t>
  </si>
  <si>
    <t>藤田　真伍②</t>
  </si>
  <si>
    <t>松本　拓海①</t>
  </si>
  <si>
    <t>鶴見　海斗②</t>
  </si>
  <si>
    <t>小寺　健斗②</t>
  </si>
  <si>
    <t>高橋　憲吾</t>
  </si>
  <si>
    <t>林　　亮弥②</t>
  </si>
  <si>
    <t>武藤　昇吾②</t>
  </si>
  <si>
    <t>松永　晟弥②</t>
  </si>
  <si>
    <t>細野　隼矢①</t>
  </si>
  <si>
    <t>坂野　　蒼②</t>
  </si>
  <si>
    <t>高瀬　賢希②</t>
  </si>
  <si>
    <t>新藤　寿輝②</t>
  </si>
  <si>
    <t>河村　一輝②</t>
  </si>
  <si>
    <t>堀内　優大②</t>
  </si>
  <si>
    <t>土本　幸司</t>
  </si>
  <si>
    <t>深尾　梨未①</t>
  </si>
  <si>
    <t>宮本　雪凪①</t>
  </si>
  <si>
    <t>関谷　　花②</t>
  </si>
  <si>
    <t>堂前　瑠希②</t>
  </si>
  <si>
    <t>有鹿　　桃①</t>
  </si>
  <si>
    <t>半田　茜子①</t>
  </si>
  <si>
    <t>松島かなみ②</t>
  </si>
  <si>
    <t>三本　紗衣①</t>
  </si>
  <si>
    <t>松林　麻央①</t>
  </si>
  <si>
    <t>市橋　昌樹</t>
  </si>
  <si>
    <t>牛田　実玖②</t>
  </si>
  <si>
    <t>日比野望生②</t>
  </si>
  <si>
    <t>牧村　奈未②</t>
  </si>
  <si>
    <t>後藤　凜音②</t>
  </si>
  <si>
    <t>岩佐　奈祐①</t>
  </si>
  <si>
    <t>森﨑　好未②</t>
  </si>
  <si>
    <t>山田　笑叶②</t>
  </si>
  <si>
    <t>岩田　咲季①</t>
  </si>
  <si>
    <t>瀧　ほのか①</t>
  </si>
  <si>
    <t>重松　優芽①</t>
  </si>
  <si>
    <t>松井まりな②</t>
  </si>
  <si>
    <t>尾関萌々子①</t>
  </si>
  <si>
    <t>川田　怜華②</t>
  </si>
  <si>
    <t>山中　希美②</t>
  </si>
  <si>
    <t>淺野　莉菜②</t>
  </si>
  <si>
    <t>西垣　文葉①</t>
  </si>
  <si>
    <t>山田帆乃果②</t>
  </si>
  <si>
    <t>正田　愛奈①</t>
  </si>
  <si>
    <t>小野木彩貴②</t>
  </si>
  <si>
    <t>森瀬彩弥香②</t>
  </si>
  <si>
    <t>五十里朋美②</t>
  </si>
  <si>
    <t>新開　千紗②</t>
  </si>
  <si>
    <t>荒井満里菜②</t>
  </si>
  <si>
    <t>和田菜々穂①</t>
  </si>
  <si>
    <t>池田　　絢①</t>
  </si>
  <si>
    <t>三輪　祐佳①</t>
  </si>
  <si>
    <t>井深　　葵①</t>
  </si>
  <si>
    <t>辻　　美咲②</t>
  </si>
  <si>
    <t>荒山ゆきの②</t>
  </si>
  <si>
    <t>柴田　杏奈②</t>
  </si>
  <si>
    <t>山田　祐月①</t>
  </si>
  <si>
    <t>高松　佑月①</t>
  </si>
  <si>
    <t>大野　真緒①</t>
  </si>
  <si>
    <t>伊藤　羽那①</t>
  </si>
  <si>
    <t>浦瀬　陽彩①</t>
  </si>
  <si>
    <t>千村　友香①</t>
  </si>
  <si>
    <t>鈴木　彩乃①</t>
  </si>
  <si>
    <t>渡辺麻衣子②</t>
  </si>
  <si>
    <t>磯野　湖都①</t>
  </si>
  <si>
    <t>浅野　百音②</t>
  </si>
  <si>
    <t>森口　真夏②</t>
  </si>
  <si>
    <t>石井　佳緒①</t>
  </si>
  <si>
    <t>長坂　彩未①</t>
  </si>
  <si>
    <t>掛布　　遥②</t>
  </si>
  <si>
    <t>田中　夏輝①</t>
  </si>
  <si>
    <t>澤田　叶羽②</t>
  </si>
  <si>
    <t>木村　紅葉②</t>
  </si>
  <si>
    <t>野尻　実夢②</t>
  </si>
  <si>
    <t>余語　杏香②</t>
  </si>
  <si>
    <t>安江　　結①</t>
  </si>
  <si>
    <t>片桐　実海①</t>
  </si>
  <si>
    <t>下田　歩奈①</t>
  </si>
  <si>
    <t>島　　桜花①</t>
  </si>
  <si>
    <t>_xD859__xDEB0_田　果奈①</t>
  </si>
  <si>
    <t>大垣北</t>
  </si>
  <si>
    <t>菱田　航生②</t>
  </si>
  <si>
    <t>北野　旦陽①</t>
  </si>
  <si>
    <t>田中　一雅②</t>
  </si>
  <si>
    <t>早野　令都②</t>
  </si>
  <si>
    <t>髙木　康成②</t>
  </si>
  <si>
    <t>山本　有真②</t>
  </si>
  <si>
    <t>山岡　賢大②</t>
  </si>
  <si>
    <t>佐藤　鴻成②</t>
  </si>
  <si>
    <t>中村　優太②</t>
  </si>
  <si>
    <t>大垣南</t>
  </si>
  <si>
    <t>前刀　奏斗②</t>
  </si>
  <si>
    <t>河村　英輝②</t>
  </si>
  <si>
    <t>大橋　宏都②</t>
  </si>
  <si>
    <t>藤井　悠成①</t>
  </si>
  <si>
    <t>岡野　　慎②</t>
  </si>
  <si>
    <t>髙木　翔太②</t>
  </si>
  <si>
    <t>井上　凌玖②</t>
  </si>
  <si>
    <t>福田　成儀②</t>
  </si>
  <si>
    <t>兒玉淳之介②</t>
  </si>
  <si>
    <t>松原さくら②</t>
  </si>
  <si>
    <t>ﾎﾞｽｶﾛｰﾙ理亜②</t>
  </si>
  <si>
    <t>髙橋沙也加②</t>
  </si>
  <si>
    <t>髙橋　美有②</t>
  </si>
  <si>
    <t>水野　慶子②</t>
  </si>
  <si>
    <t>神田真友子②</t>
  </si>
  <si>
    <t>田代　夏海②</t>
  </si>
  <si>
    <t>滝　　観有②</t>
  </si>
  <si>
    <t>安藤　千尋①</t>
  </si>
  <si>
    <t>久保田信孝</t>
  </si>
  <si>
    <t>向山　実来①</t>
  </si>
  <si>
    <t>近藤　春奈①</t>
  </si>
  <si>
    <t>野原　七海②</t>
  </si>
  <si>
    <t>山﨑　桜音②</t>
  </si>
  <si>
    <t>井上　凛音②</t>
  </si>
  <si>
    <t>髙木　美音②</t>
  </si>
  <si>
    <t>村上　　暢①</t>
  </si>
  <si>
    <t>髙木　智織②</t>
  </si>
  <si>
    <t>川瀬菜々美①</t>
  </si>
  <si>
    <t>瀧　　晃成</t>
  </si>
  <si>
    <t>野﨑　陸斗②</t>
  </si>
  <si>
    <t>戸田　涼太①</t>
  </si>
  <si>
    <t>山下　湧登①</t>
  </si>
  <si>
    <t>和田　　輝②</t>
  </si>
  <si>
    <t>入木田颯真①</t>
  </si>
  <si>
    <t>水野峻太朗①</t>
  </si>
  <si>
    <t>細川　蒼士②</t>
  </si>
  <si>
    <t>増田　　葵②</t>
  </si>
  <si>
    <t>此島　洋太①</t>
  </si>
  <si>
    <t>長谷部敦也</t>
  </si>
  <si>
    <t>長尾　俊希②</t>
  </si>
  <si>
    <t>下村　　稜②</t>
  </si>
  <si>
    <t>亀山　貴史②</t>
  </si>
  <si>
    <t>佐藤　瑞己②</t>
  </si>
  <si>
    <t>若原　秀馬②</t>
  </si>
  <si>
    <t>増田　悠希②</t>
  </si>
  <si>
    <t>片田　雄大②</t>
  </si>
  <si>
    <t>渡部　紀良②</t>
  </si>
  <si>
    <t>汲田　翔吾②</t>
  </si>
  <si>
    <t>牧　　哲星</t>
  </si>
  <si>
    <t>横山　　湧②</t>
  </si>
  <si>
    <t>後藤　廉太②</t>
  </si>
  <si>
    <t>加納　暖己①</t>
  </si>
  <si>
    <t>丹羽　陽太②</t>
  </si>
  <si>
    <t>児玉　尋士②</t>
  </si>
  <si>
    <t>奥村　健人①</t>
  </si>
  <si>
    <t>虎澤　一真②</t>
  </si>
  <si>
    <t>亀井誠一郎①</t>
  </si>
  <si>
    <t>遠山　開斗②</t>
  </si>
  <si>
    <t>天池　光広</t>
  </si>
  <si>
    <t>有賀　絢平②</t>
  </si>
  <si>
    <t>加藤　　光②</t>
  </si>
  <si>
    <t>糟谷　　翔②</t>
  </si>
  <si>
    <t>土屋　祥行②</t>
  </si>
  <si>
    <t>藤田　陽成②</t>
  </si>
  <si>
    <t>亀谷　尚央①</t>
  </si>
  <si>
    <t>今井　渉太②</t>
  </si>
  <si>
    <t>石川　剛翔②</t>
  </si>
  <si>
    <t>辻　　洸瑠①</t>
  </si>
  <si>
    <t>奥田　靖彦</t>
  </si>
  <si>
    <t>間宮　万結①</t>
  </si>
  <si>
    <t>古田　唯夏①</t>
  </si>
  <si>
    <t>石井　　晶①</t>
  </si>
  <si>
    <t>足立　莉子①</t>
  </si>
  <si>
    <t>吉田　理那②</t>
  </si>
  <si>
    <t>三重野愛加②</t>
  </si>
  <si>
    <t>後藤　咲季①</t>
  </si>
  <si>
    <t>古田　凜奈①</t>
  </si>
  <si>
    <t>青木　大知</t>
  </si>
  <si>
    <t>渡邊明衣里②</t>
  </si>
  <si>
    <t>岡野紅香乃①</t>
  </si>
  <si>
    <t>佐伯　弥倖②</t>
  </si>
  <si>
    <t>松葉　風春①</t>
  </si>
  <si>
    <t>池井戸天音②</t>
  </si>
  <si>
    <t>岩井　陽芽①</t>
  </si>
  <si>
    <t>田中　心喜②</t>
  </si>
  <si>
    <t>加藤　紗希②</t>
  </si>
  <si>
    <t>加藤久菜綺①</t>
  </si>
  <si>
    <t>松尾安香里</t>
  </si>
  <si>
    <t>藤井　千夏②</t>
  </si>
  <si>
    <t>西村　花音②</t>
  </si>
  <si>
    <t>二村　南実①</t>
  </si>
  <si>
    <t>芝野　愛夕①</t>
  </si>
  <si>
    <t>松永　佳奈②</t>
  </si>
  <si>
    <t>大澤　令奈②</t>
  </si>
  <si>
    <t>田中亜由奈②</t>
  </si>
  <si>
    <t>杉山　華穂②</t>
  </si>
  <si>
    <t>山口　詩乃①</t>
  </si>
  <si>
    <t>白井　靖彦</t>
  </si>
  <si>
    <t>大野　天音②</t>
  </si>
  <si>
    <t>中島　彩深②</t>
  </si>
  <si>
    <t>亀井　萌香②</t>
  </si>
  <si>
    <t>川口穂乃果②</t>
  </si>
  <si>
    <t>髙井　里奈②</t>
  </si>
  <si>
    <t>平田　桃子②</t>
  </si>
  <si>
    <t>纐纈凜々香②</t>
  </si>
  <si>
    <t>生駒　珠奈②</t>
  </si>
  <si>
    <t>原　千恵子②</t>
  </si>
  <si>
    <t>麗澤瑞浪</t>
  </si>
  <si>
    <t>杉江　尚紀</t>
  </si>
  <si>
    <t>間宮　浩輝②</t>
  </si>
  <si>
    <t>岩田幸太郎②</t>
  </si>
  <si>
    <t>山口　智哉②</t>
  </si>
  <si>
    <t>石埜　光輝①</t>
  </si>
  <si>
    <t>川田　駿実①</t>
  </si>
  <si>
    <t>村田　英夢①</t>
  </si>
  <si>
    <t>淺野　洸司①</t>
  </si>
  <si>
    <t>立石　真也①</t>
  </si>
  <si>
    <t>一色　凌介②</t>
  </si>
  <si>
    <t>多治見北</t>
  </si>
  <si>
    <t>奥村　宏昭</t>
  </si>
  <si>
    <t>上野翔太郎②</t>
  </si>
  <si>
    <t>中平　大翔②</t>
  </si>
  <si>
    <t>春田峻之介②</t>
  </si>
  <si>
    <t>大嶋　佑弥②</t>
  </si>
  <si>
    <t>今井　祥太②</t>
  </si>
  <si>
    <t>坂本　直彌②</t>
  </si>
  <si>
    <t>池田　一樹②</t>
  </si>
  <si>
    <t>丹下　雄太②</t>
  </si>
  <si>
    <t>成瀬　颯祐①</t>
  </si>
  <si>
    <t>多治見</t>
  </si>
  <si>
    <t>杉本　真弥</t>
  </si>
  <si>
    <t>佐橋　琉斗②</t>
  </si>
  <si>
    <t>坂崎　大氣②</t>
  </si>
  <si>
    <t>畑　　光亮②</t>
  </si>
  <si>
    <t>佐藤　智哉②</t>
  </si>
  <si>
    <t>杉山　　樹②</t>
  </si>
  <si>
    <t>平尾　　心②</t>
  </si>
  <si>
    <t>伊佐治陽介①</t>
  </si>
  <si>
    <t>片岡　光晟①</t>
  </si>
  <si>
    <t>林　　汰一①</t>
  </si>
  <si>
    <t>中津</t>
  </si>
  <si>
    <t>杉﨑　壮芽</t>
  </si>
  <si>
    <t>原　　颯斗②</t>
  </si>
  <si>
    <t>後藤秦太郎②</t>
  </si>
  <si>
    <t>西尾　陸杜②</t>
  </si>
  <si>
    <t>小倉　功大②</t>
  </si>
  <si>
    <t>藤原　悠輔①</t>
  </si>
  <si>
    <t>原　　愛斗①</t>
  </si>
  <si>
    <t>遠山　寛幸①</t>
  </si>
  <si>
    <t>小池　陸斗②</t>
  </si>
  <si>
    <t>本坊　優太②</t>
  </si>
  <si>
    <t>恵那</t>
  </si>
  <si>
    <t>内藤　　崇</t>
  </si>
  <si>
    <t>大宮　涼乃②</t>
  </si>
  <si>
    <t>榎津　綾純②</t>
  </si>
  <si>
    <t>森　　裕子②</t>
  </si>
  <si>
    <t>陶川　実弥②</t>
  </si>
  <si>
    <t>橋本　琴音①</t>
  </si>
  <si>
    <t>荒川　　葵②</t>
  </si>
  <si>
    <t>水野　瑚都②</t>
  </si>
  <si>
    <t>柳原　果穂①</t>
  </si>
  <si>
    <t>森本　展健</t>
  </si>
  <si>
    <t>袖山　萌愛②</t>
  </si>
  <si>
    <t>成瀬　日向②</t>
  </si>
  <si>
    <t>小野　莉楽②</t>
  </si>
  <si>
    <t>加藤　璃々①</t>
  </si>
  <si>
    <t>岡野　蓮美②</t>
  </si>
  <si>
    <t>齋藤　　愛②</t>
  </si>
  <si>
    <t>阿部真心子②</t>
  </si>
  <si>
    <t>髙木　美紀②</t>
  </si>
  <si>
    <t>橋本有希野①</t>
  </si>
  <si>
    <t>梨本　陽司</t>
  </si>
  <si>
    <t>各務　稔梨②</t>
  </si>
  <si>
    <t>鈴木　るな②</t>
  </si>
  <si>
    <t>横山　祥子②</t>
  </si>
  <si>
    <t>益川　瑞生②</t>
  </si>
  <si>
    <t>松本　和花①</t>
  </si>
  <si>
    <t>伊藤　栄花①</t>
  </si>
  <si>
    <t>岩田　萌夏①</t>
  </si>
  <si>
    <t>河合　奏音①</t>
  </si>
  <si>
    <t>長江　紗和①</t>
  </si>
  <si>
    <t xml:space="preserve"> </t>
  </si>
  <si>
    <t>令和元年度　岐阜県高等学校テニス新人大会</t>
  </si>
  <si>
    <t>岐阜</t>
  </si>
  <si>
    <t>西濃</t>
  </si>
  <si>
    <t>大垣北</t>
  </si>
  <si>
    <t>加納</t>
  </si>
  <si>
    <t>関</t>
  </si>
  <si>
    <t>大垣南</t>
  </si>
  <si>
    <t>帝京大可児</t>
  </si>
  <si>
    <t>県岐阜商</t>
  </si>
  <si>
    <t>大垣北</t>
  </si>
  <si>
    <t>加茂</t>
  </si>
  <si>
    <t>岐阜</t>
  </si>
  <si>
    <t>関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</si>
</sst>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@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</numFmts>
  <fonts count="3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name val="Arial"/>
      <family val="2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"/>
      <name val="HG丸ｺﾞｼｯｸM-PRO"/>
      <family val="3"/>
    </font>
    <font>
      <b/>
      <sz val="20"/>
      <name val="HG丸ｺﾞｼｯｸM-PRO"/>
      <family val="3"/>
    </font>
    <font>
      <i/>
      <sz val="10"/>
      <name val="HG丸ｺﾞｼｯｸM-PRO"/>
      <family val="3"/>
    </font>
    <font>
      <sz val="18"/>
      <name val="HG丸ｺﾞｼｯｸM-PRO"/>
      <family val="3"/>
    </font>
    <font>
      <sz val="11"/>
      <name val="HG丸ｺﾞｼｯｸM-PRO"/>
      <family val="3"/>
    </font>
    <font>
      <b/>
      <sz val="11"/>
      <name val="HG丸ｺﾞｼｯｸM-PRO"/>
      <family val="3"/>
    </font>
    <font>
      <b/>
      <sz val="12"/>
      <name val="HG丸ｺﾞｼｯｸM-PRO"/>
      <family val="3"/>
    </font>
    <font>
      <b/>
      <sz val="16"/>
      <name val="HG丸ｺﾞｼｯｸM-PRO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24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25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top"/>
    </xf>
    <xf numFmtId="176" fontId="0" fillId="0" borderId="0" xfId="0" applyNumberForma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top"/>
    </xf>
    <xf numFmtId="0" fontId="21" fillId="0" borderId="0" xfId="63" applyFont="1" applyBorder="1" applyAlignment="1">
      <alignment horizontal="center" vertical="center"/>
      <protection/>
    </xf>
    <xf numFmtId="0" fontId="21" fillId="0" borderId="0" xfId="63" applyFont="1" applyAlignment="1">
      <alignment horizontal="center" vertical="center"/>
      <protection/>
    </xf>
    <xf numFmtId="0" fontId="22" fillId="0" borderId="0" xfId="63" applyFont="1" applyBorder="1" applyAlignment="1">
      <alignment horizontal="center" vertical="center"/>
      <protection/>
    </xf>
    <xf numFmtId="0" fontId="23" fillId="0" borderId="0" xfId="63" applyFont="1" applyBorder="1" applyAlignment="1">
      <alignment horizontal="center" vertical="center"/>
      <protection/>
    </xf>
    <xf numFmtId="0" fontId="23" fillId="0" borderId="0" xfId="63" applyFont="1" applyFill="1" applyBorder="1" applyAlignment="1">
      <alignment horizontal="center" vertical="center"/>
      <protection/>
    </xf>
    <xf numFmtId="0" fontId="22" fillId="0" borderId="14" xfId="63" applyFont="1" applyBorder="1" applyAlignment="1">
      <alignment vertical="center"/>
      <protection/>
    </xf>
    <xf numFmtId="0" fontId="24" fillId="0" borderId="0" xfId="63" applyFont="1" applyBorder="1" applyAlignment="1">
      <alignment horizontal="center" vertical="center"/>
      <protection/>
    </xf>
    <xf numFmtId="0" fontId="21" fillId="0" borderId="0" xfId="63" applyNumberFormat="1" applyFont="1" applyFill="1" applyBorder="1" applyAlignment="1">
      <alignment horizontal="center" vertical="center"/>
      <protection/>
    </xf>
    <xf numFmtId="0" fontId="21" fillId="0" borderId="0" xfId="63" applyFont="1" applyFill="1" applyBorder="1" applyAlignment="1">
      <alignment horizontal="center" vertical="center"/>
      <protection/>
    </xf>
    <xf numFmtId="0" fontId="21" fillId="0" borderId="15" xfId="63" applyFont="1" applyFill="1" applyBorder="1" applyAlignment="1">
      <alignment horizontal="center" vertical="center"/>
      <protection/>
    </xf>
    <xf numFmtId="0" fontId="21" fillId="0" borderId="16" xfId="63" applyFont="1" applyFill="1" applyBorder="1" applyAlignment="1">
      <alignment horizontal="center" vertical="center"/>
      <protection/>
    </xf>
    <xf numFmtId="0" fontId="21" fillId="0" borderId="17" xfId="63" applyFont="1" applyFill="1" applyBorder="1" applyAlignment="1">
      <alignment horizontal="center" vertical="center"/>
      <protection/>
    </xf>
    <xf numFmtId="0" fontId="21" fillId="0" borderId="18" xfId="63" applyFont="1" applyFill="1" applyBorder="1" applyAlignment="1">
      <alignment horizontal="center" vertical="center"/>
      <protection/>
    </xf>
    <xf numFmtId="0" fontId="21" fillId="0" borderId="19" xfId="63" applyFont="1" applyFill="1" applyBorder="1" applyAlignment="1">
      <alignment horizontal="center" vertical="center"/>
      <protection/>
    </xf>
    <xf numFmtId="0" fontId="21" fillId="0" borderId="20" xfId="63" applyFont="1" applyFill="1" applyBorder="1" applyAlignment="1">
      <alignment horizontal="center" vertical="center"/>
      <protection/>
    </xf>
    <xf numFmtId="0" fontId="21" fillId="0" borderId="21" xfId="63" applyFont="1" applyFill="1" applyBorder="1" applyAlignment="1">
      <alignment horizontal="center" vertical="center"/>
      <protection/>
    </xf>
    <xf numFmtId="0" fontId="21" fillId="0" borderId="22" xfId="63" applyFont="1" applyFill="1" applyBorder="1" applyAlignment="1">
      <alignment horizontal="center" vertical="center"/>
      <protection/>
    </xf>
    <xf numFmtId="0" fontId="21" fillId="0" borderId="23" xfId="63" applyFont="1" applyFill="1" applyBorder="1" applyAlignment="1">
      <alignment horizontal="center" vertical="center"/>
      <protection/>
    </xf>
    <xf numFmtId="0" fontId="21" fillId="0" borderId="24" xfId="63" applyFont="1" applyFill="1" applyBorder="1" applyAlignment="1">
      <alignment horizontal="center" vertical="center"/>
      <protection/>
    </xf>
    <xf numFmtId="0" fontId="21" fillId="0" borderId="25" xfId="63" applyFont="1" applyFill="1" applyBorder="1" applyAlignment="1">
      <alignment horizontal="center" vertical="center"/>
      <protection/>
    </xf>
    <xf numFmtId="0" fontId="21" fillId="0" borderId="26" xfId="63" applyFont="1" applyFill="1" applyBorder="1" applyAlignment="1">
      <alignment horizontal="center" vertical="center"/>
      <protection/>
    </xf>
    <xf numFmtId="0" fontId="21" fillId="0" borderId="27" xfId="63" applyFont="1" applyFill="1" applyBorder="1" applyAlignment="1">
      <alignment horizontal="center" vertical="center"/>
      <protection/>
    </xf>
    <xf numFmtId="0" fontId="21" fillId="0" borderId="28" xfId="63" applyFont="1" applyFill="1" applyBorder="1" applyAlignment="1">
      <alignment horizontal="center" vertical="center"/>
      <protection/>
    </xf>
    <xf numFmtId="0" fontId="21" fillId="0" borderId="29" xfId="63" applyFont="1" applyFill="1" applyBorder="1" applyAlignment="1">
      <alignment horizontal="center" vertical="center"/>
      <protection/>
    </xf>
    <xf numFmtId="0" fontId="21" fillId="0" borderId="30" xfId="63" applyFont="1" applyFill="1" applyBorder="1" applyAlignment="1">
      <alignment horizontal="center" vertical="center"/>
      <protection/>
    </xf>
    <xf numFmtId="0" fontId="23" fillId="0" borderId="0" xfId="63" applyFont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25" fillId="0" borderId="0" xfId="0" applyFont="1" applyAlignment="1">
      <alignment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5" fillId="0" borderId="31" xfId="0" applyFont="1" applyBorder="1" applyAlignment="1">
      <alignment/>
    </xf>
    <xf numFmtId="0" fontId="25" fillId="0" borderId="32" xfId="0" applyFont="1" applyBorder="1" applyAlignment="1">
      <alignment/>
    </xf>
    <xf numFmtId="0" fontId="25" fillId="0" borderId="20" xfId="0" applyFont="1" applyBorder="1" applyAlignment="1">
      <alignment/>
    </xf>
    <xf numFmtId="0" fontId="25" fillId="0" borderId="21" xfId="0" applyFont="1" applyBorder="1" applyAlignment="1">
      <alignment/>
    </xf>
    <xf numFmtId="0" fontId="25" fillId="0" borderId="33" xfId="0" applyFont="1" applyBorder="1" applyAlignment="1">
      <alignment/>
    </xf>
    <xf numFmtId="0" fontId="25" fillId="0" borderId="34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35" xfId="0" applyFont="1" applyBorder="1" applyAlignment="1">
      <alignment/>
    </xf>
    <xf numFmtId="0" fontId="25" fillId="0" borderId="36" xfId="0" applyFont="1" applyBorder="1" applyAlignment="1">
      <alignment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vertical="top"/>
    </xf>
    <xf numFmtId="0" fontId="21" fillId="0" borderId="37" xfId="63" applyFont="1" applyFill="1" applyBorder="1" applyAlignment="1">
      <alignment horizontal="center" vertical="center"/>
      <protection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21" fillId="0" borderId="24" xfId="63" applyFont="1" applyFill="1" applyBorder="1" applyAlignment="1">
      <alignment horizontal="center" vertical="center" shrinkToFit="1"/>
      <protection/>
    </xf>
    <xf numFmtId="0" fontId="21" fillId="0" borderId="38" xfId="63" applyFont="1" applyFill="1" applyBorder="1" applyAlignment="1">
      <alignment horizontal="center" vertical="center"/>
      <protection/>
    </xf>
    <xf numFmtId="0" fontId="21" fillId="0" borderId="39" xfId="63" applyFont="1" applyFill="1" applyBorder="1" applyAlignment="1">
      <alignment horizontal="center" vertical="center"/>
      <protection/>
    </xf>
    <xf numFmtId="0" fontId="21" fillId="0" borderId="40" xfId="63" applyFont="1" applyFill="1" applyBorder="1" applyAlignment="1">
      <alignment horizontal="center" vertical="center"/>
      <protection/>
    </xf>
    <xf numFmtId="0" fontId="25" fillId="0" borderId="0" xfId="0" applyFont="1" applyAlignment="1">
      <alignment horizontal="center" vertical="top" shrinkToFi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Border="1" applyAlignment="1">
      <alignment horizontal="center" vertical="center"/>
    </xf>
    <xf numFmtId="0" fontId="0" fillId="24" borderId="0" xfId="0" applyFill="1" applyAlignment="1">
      <alignment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24" borderId="0" xfId="0" applyFont="1" applyFill="1" applyBorder="1" applyAlignment="1">
      <alignment horizontal="center" vertical="center"/>
    </xf>
    <xf numFmtId="0" fontId="0" fillId="24" borderId="0" xfId="64" applyFill="1" applyBorder="1" applyAlignment="1">
      <alignment horizontal="center" vertical="center"/>
      <protection/>
    </xf>
    <xf numFmtId="0" fontId="0" fillId="24" borderId="0" xfId="0" applyFill="1" applyBorder="1" applyAlignment="1">
      <alignment horizontal="center" vertical="center"/>
    </xf>
    <xf numFmtId="0" fontId="0" fillId="24" borderId="0" xfId="65" applyFill="1" applyBorder="1" applyAlignment="1">
      <alignment horizontal="center" vertical="center"/>
      <protection/>
    </xf>
    <xf numFmtId="0" fontId="21" fillId="0" borderId="25" xfId="63" applyFont="1" applyFill="1" applyBorder="1" applyAlignment="1">
      <alignment horizontal="center" vertical="center" shrinkToFit="1"/>
      <protection/>
    </xf>
    <xf numFmtId="0" fontId="0" fillId="24" borderId="0" xfId="65" applyFont="1" applyFill="1" applyBorder="1" applyAlignment="1">
      <alignment horizontal="center" vertical="center"/>
      <protection/>
    </xf>
    <xf numFmtId="0" fontId="21" fillId="0" borderId="19" xfId="63" applyFont="1" applyFill="1" applyBorder="1" applyAlignment="1">
      <alignment horizontal="center" vertical="center" shrinkToFit="1"/>
      <protection/>
    </xf>
    <xf numFmtId="0" fontId="21" fillId="0" borderId="23" xfId="63" applyFont="1" applyFill="1" applyBorder="1" applyAlignment="1">
      <alignment horizontal="center" vertical="center" shrinkToFit="1"/>
      <protection/>
    </xf>
    <xf numFmtId="0" fontId="21" fillId="0" borderId="27" xfId="63" applyFont="1" applyFill="1" applyBorder="1" applyAlignment="1">
      <alignment horizontal="center" vertical="center" shrinkToFit="1"/>
      <protection/>
    </xf>
    <xf numFmtId="0" fontId="25" fillId="0" borderId="0" xfId="0" applyFont="1" applyAlignment="1">
      <alignment shrinkToFit="1"/>
    </xf>
    <xf numFmtId="0" fontId="0" fillId="24" borderId="0" xfId="64" applyFont="1" applyFill="1" applyBorder="1" applyAlignment="1">
      <alignment horizontal="center" vertical="center"/>
      <protection/>
    </xf>
    <xf numFmtId="0" fontId="0" fillId="24" borderId="0" xfId="64" applyFont="1" applyFill="1" applyBorder="1" applyAlignment="1">
      <alignment horizontal="center" vertical="center"/>
      <protection/>
    </xf>
    <xf numFmtId="0" fontId="0" fillId="24" borderId="0" xfId="64" applyFont="1" applyFill="1" applyBorder="1" applyAlignment="1">
      <alignment horizontal="center" vertical="center"/>
      <protection/>
    </xf>
    <xf numFmtId="0" fontId="25" fillId="25" borderId="0" xfId="0" applyFont="1" applyFill="1" applyAlignment="1">
      <alignment/>
    </xf>
    <xf numFmtId="0" fontId="25" fillId="26" borderId="0" xfId="0" applyFont="1" applyFill="1" applyAlignment="1">
      <alignment/>
    </xf>
    <xf numFmtId="0" fontId="25" fillId="27" borderId="0" xfId="0" applyFont="1" applyFill="1" applyAlignment="1">
      <alignment/>
    </xf>
    <xf numFmtId="0" fontId="25" fillId="28" borderId="0" xfId="0" applyFont="1" applyFill="1" applyAlignment="1">
      <alignment/>
    </xf>
    <xf numFmtId="0" fontId="25" fillId="29" borderId="0" xfId="0" applyFont="1" applyFill="1" applyAlignment="1">
      <alignment/>
    </xf>
    <xf numFmtId="0" fontId="25" fillId="0" borderId="0" xfId="0" applyFont="1" applyAlignment="1">
      <alignment horizontal="distributed" vertical="center"/>
    </xf>
    <xf numFmtId="0" fontId="27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distributed" vertical="center"/>
    </xf>
    <xf numFmtId="0" fontId="25" fillId="0" borderId="0" xfId="0" applyFont="1" applyFill="1" applyAlignment="1">
      <alignment horizontal="distributed" vertical="center"/>
    </xf>
    <xf numFmtId="176" fontId="25" fillId="0" borderId="0" xfId="0" applyNumberFormat="1" applyFont="1" applyAlignment="1">
      <alignment horizontal="center" vertical="center"/>
    </xf>
    <xf numFmtId="176" fontId="25" fillId="0" borderId="0" xfId="0" applyNumberFormat="1" applyFont="1" applyFill="1" applyAlignment="1">
      <alignment horizontal="center" vertical="center"/>
    </xf>
    <xf numFmtId="0" fontId="28" fillId="0" borderId="14" xfId="63" applyFont="1" applyBorder="1" applyAlignment="1">
      <alignment horizontal="left" vertical="center"/>
      <protection/>
    </xf>
    <xf numFmtId="0" fontId="28" fillId="0" borderId="0" xfId="63" applyFont="1" applyBorder="1" applyAlignment="1">
      <alignment horizontal="left" vertical="center"/>
      <protection/>
    </xf>
    <xf numFmtId="0" fontId="26" fillId="0" borderId="41" xfId="63" applyFont="1" applyFill="1" applyBorder="1" applyAlignment="1">
      <alignment horizontal="center" vertical="center"/>
      <protection/>
    </xf>
    <xf numFmtId="0" fontId="26" fillId="0" borderId="42" xfId="63" applyFont="1" applyFill="1" applyBorder="1" applyAlignment="1">
      <alignment horizontal="center" vertical="center"/>
      <protection/>
    </xf>
    <xf numFmtId="0" fontId="26" fillId="0" borderId="43" xfId="63" applyFont="1" applyFill="1" applyBorder="1" applyAlignment="1">
      <alignment horizontal="center" vertical="center"/>
      <protection/>
    </xf>
    <xf numFmtId="0" fontId="21" fillId="0" borderId="44" xfId="63" applyFont="1" applyFill="1" applyBorder="1" applyAlignment="1">
      <alignment horizontal="center" vertical="center" wrapText="1"/>
      <protection/>
    </xf>
    <xf numFmtId="0" fontId="21" fillId="0" borderId="45" xfId="63" applyFont="1" applyFill="1" applyBorder="1" applyAlignment="1">
      <alignment horizontal="center" vertical="center"/>
      <protection/>
    </xf>
    <xf numFmtId="0" fontId="28" fillId="0" borderId="44" xfId="63" applyFont="1" applyFill="1" applyBorder="1" applyAlignment="1">
      <alignment horizontal="center" vertical="center"/>
      <protection/>
    </xf>
    <xf numFmtId="0" fontId="28" fillId="0" borderId="45" xfId="63" applyFont="1" applyFill="1" applyBorder="1" applyAlignment="1">
      <alignment horizontal="center" vertical="center"/>
      <protection/>
    </xf>
    <xf numFmtId="0" fontId="21" fillId="0" borderId="46" xfId="63" applyFont="1" applyFill="1" applyBorder="1" applyAlignment="1">
      <alignment horizontal="distributed" vertical="center"/>
      <protection/>
    </xf>
    <xf numFmtId="0" fontId="21" fillId="0" borderId="15" xfId="63" applyFont="1" applyFill="1" applyBorder="1" applyAlignment="1">
      <alignment horizontal="distributed" vertical="center"/>
      <protection/>
    </xf>
    <xf numFmtId="0" fontId="21" fillId="0" borderId="47" xfId="63" applyFont="1" applyFill="1" applyBorder="1" applyAlignment="1">
      <alignment horizontal="distributed" vertical="center"/>
      <protection/>
    </xf>
    <xf numFmtId="0" fontId="21" fillId="0" borderId="17" xfId="63" applyFont="1" applyFill="1" applyBorder="1" applyAlignment="1">
      <alignment horizontal="distributed" vertical="center"/>
      <protection/>
    </xf>
    <xf numFmtId="0" fontId="21" fillId="0" borderId="46" xfId="63" applyFont="1" applyFill="1" applyBorder="1" applyAlignment="1">
      <alignment horizontal="center" vertical="center"/>
      <protection/>
    </xf>
    <xf numFmtId="0" fontId="21" fillId="0" borderId="15" xfId="63" applyFont="1" applyFill="1" applyBorder="1" applyAlignment="1">
      <alignment horizontal="center" vertical="center"/>
      <protection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 vertical="center"/>
    </xf>
    <xf numFmtId="176" fontId="25" fillId="0" borderId="0" xfId="0" applyNumberFormat="1" applyFont="1" applyAlignment="1">
      <alignment horizontal="distributed" vertical="center"/>
    </xf>
    <xf numFmtId="176" fontId="25" fillId="0" borderId="0" xfId="0" applyNumberFormat="1" applyFont="1" applyBorder="1" applyAlignment="1">
      <alignment horizontal="distributed" vertical="center"/>
    </xf>
    <xf numFmtId="176" fontId="25" fillId="0" borderId="0" xfId="0" applyNumberFormat="1" applyFont="1" applyBorder="1" applyAlignment="1">
      <alignment horizontal="distributed" vertical="center" shrinkToFit="1"/>
    </xf>
    <xf numFmtId="0" fontId="25" fillId="0" borderId="0" xfId="0" applyFont="1" applyAlignment="1">
      <alignment horizontal="distributed" vertical="center" shrinkToFit="1"/>
    </xf>
    <xf numFmtId="0" fontId="0" fillId="0" borderId="4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0" fillId="0" borderId="49" xfId="0" applyNumberFormat="1" applyBorder="1" applyAlignment="1">
      <alignment horizontal="center" vertical="center"/>
    </xf>
    <xf numFmtId="176" fontId="0" fillId="0" borderId="50" xfId="0" applyNumberFormat="1" applyBorder="1" applyAlignment="1">
      <alignment horizontal="center" vertical="center"/>
    </xf>
    <xf numFmtId="176" fontId="0" fillId="0" borderId="51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76" fontId="0" fillId="0" borderId="50" xfId="0" applyNumberFormat="1" applyFill="1" applyBorder="1" applyAlignment="1">
      <alignment horizontal="center" vertical="center"/>
    </xf>
    <xf numFmtId="176" fontId="0" fillId="0" borderId="51" xfId="0" applyNumberFormat="1" applyFill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0" fontId="0" fillId="0" borderId="0" xfId="64" applyFont="1" applyFill="1" applyBorder="1" applyAlignment="1">
      <alignment horizontal="center" vertical="center"/>
      <protection/>
    </xf>
    <xf numFmtId="0" fontId="0" fillId="0" borderId="0" xfId="64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 shrinkToFit="1"/>
    </xf>
    <xf numFmtId="0" fontId="0" fillId="0" borderId="0" xfId="65" applyFill="1" applyBorder="1" applyAlignment="1">
      <alignment horizontal="center" vertical="center"/>
      <protection/>
    </xf>
    <xf numFmtId="0" fontId="0" fillId="0" borderId="0" xfId="65" applyFont="1" applyFill="1" applyBorder="1" applyAlignment="1">
      <alignment horizontal="center" vertical="center"/>
      <protection/>
    </xf>
    <xf numFmtId="0" fontId="0" fillId="24" borderId="0" xfId="0" applyFill="1" applyBorder="1" applyAlignment="1">
      <alignment horizontal="center" vertical="center" shrinkToFit="1"/>
    </xf>
    <xf numFmtId="176" fontId="0" fillId="0" borderId="0" xfId="0" applyNumberFormat="1" applyFill="1" applyBorder="1" applyAlignment="1">
      <alignment horizontal="center" vertical="center"/>
    </xf>
    <xf numFmtId="0" fontId="0" fillId="24" borderId="0" xfId="64" applyFont="1" applyFill="1" applyBorder="1" applyAlignment="1">
      <alignment horizontal="center" vertical="center"/>
      <protection/>
    </xf>
    <xf numFmtId="0" fontId="0" fillId="24" borderId="0" xfId="64" applyFill="1" applyBorder="1" applyAlignment="1">
      <alignment horizontal="center" vertical="center"/>
      <protection/>
    </xf>
    <xf numFmtId="0" fontId="0" fillId="24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65" applyFont="1" applyFill="1" applyBorder="1" applyAlignment="1">
      <alignment horizontal="center" vertical="center"/>
      <protection/>
    </xf>
    <xf numFmtId="0" fontId="0" fillId="24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_H16県新人戦登録選手一覧" xfId="63"/>
    <cellStyle name="標準_県新人戦シード" xfId="64"/>
    <cellStyle name="標準_県新人戦シード_1" xfId="65"/>
    <cellStyle name="Followed Hyperlink" xfId="66"/>
    <cellStyle name="良い" xfId="67"/>
  </cellStyles>
  <dxfs count="17">
    <dxf>
      <font>
        <b val="0"/>
        <color indexed="26"/>
      </font>
    </dxf>
    <dxf>
      <font>
        <b val="0"/>
        <color indexed="26"/>
      </font>
    </dxf>
    <dxf>
      <font>
        <b val="0"/>
        <color indexed="26"/>
      </font>
    </dxf>
    <dxf>
      <font>
        <b val="0"/>
        <color indexed="26"/>
      </font>
    </dxf>
    <dxf>
      <font>
        <b val="0"/>
        <color indexed="26"/>
      </font>
    </dxf>
    <dxf>
      <font>
        <b val="0"/>
        <color indexed="26"/>
      </font>
    </dxf>
    <dxf>
      <font>
        <b val="0"/>
        <color indexed="26"/>
      </font>
    </dxf>
    <dxf>
      <font>
        <b val="0"/>
        <color indexed="26"/>
      </font>
    </dxf>
    <dxf>
      <font>
        <b val="0"/>
        <color indexed="26"/>
      </font>
    </dxf>
    <dxf>
      <font>
        <b val="0"/>
        <color indexed="26"/>
      </font>
    </dxf>
    <dxf>
      <font>
        <b val="0"/>
        <color indexed="26"/>
      </font>
    </dxf>
    <dxf>
      <font>
        <b val="0"/>
        <color indexed="26"/>
      </font>
    </dxf>
    <dxf>
      <font>
        <b val="0"/>
        <color indexed="26"/>
      </font>
    </dxf>
    <dxf>
      <font>
        <b val="0"/>
        <color indexed="26"/>
      </font>
    </dxf>
    <dxf>
      <font>
        <b val="0"/>
        <color indexed="26"/>
      </font>
    </dxf>
    <dxf>
      <font>
        <b val="0"/>
        <color indexed="26"/>
      </font>
    </dxf>
    <dxf>
      <font>
        <b val="0"/>
        <color rgb="FFFFFFCC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457200</xdr:colOff>
      <xdr:row>10</xdr:row>
      <xdr:rowOff>180975</xdr:rowOff>
    </xdr:from>
    <xdr:to>
      <xdr:col>17</xdr:col>
      <xdr:colOff>733425</xdr:colOff>
      <xdr:row>14</xdr:row>
      <xdr:rowOff>95250</xdr:rowOff>
    </xdr:to>
    <xdr:sp>
      <xdr:nvSpPr>
        <xdr:cNvPr id="1" name="四角形吹き出し 1"/>
        <xdr:cNvSpPr>
          <a:spLocks/>
        </xdr:cNvSpPr>
      </xdr:nvSpPr>
      <xdr:spPr>
        <a:xfrm>
          <a:off x="11201400" y="2105025"/>
          <a:ext cx="3324225" cy="676275"/>
        </a:xfrm>
        <a:prstGeom prst="wedgeRectCallout">
          <a:avLst>
            <a:gd name="adj1" fmla="val -53620"/>
            <a:gd name="adj2" fmla="val 6508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学校名を入力すると氏名が自動で入ります。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Q57"/>
  <sheetViews>
    <sheetView zoomScalePageLayoutView="0" workbookViewId="0" topLeftCell="A10">
      <selection activeCell="D6" sqref="D6:D7"/>
    </sheetView>
  </sheetViews>
  <sheetFormatPr defaultColWidth="9.00390625" defaultRowHeight="13.5"/>
  <cols>
    <col min="1" max="1" width="9.00390625" style="34" bestFit="1" customWidth="1"/>
    <col min="2" max="2" width="4.625" style="34" customWidth="1"/>
    <col min="3" max="3" width="11.75390625" style="34" customWidth="1"/>
    <col min="4" max="4" width="7.625" style="34" customWidth="1"/>
    <col min="5" max="12" width="4.625" style="34" customWidth="1"/>
    <col min="13" max="13" width="11.75390625" style="34" customWidth="1"/>
    <col min="14" max="14" width="7.625" style="34" customWidth="1"/>
    <col min="15" max="15" width="4.625" style="34" customWidth="1"/>
    <col min="16" max="16" width="9.00390625" style="34" bestFit="1" customWidth="1"/>
    <col min="17" max="16384" width="9.00390625" style="34" customWidth="1"/>
  </cols>
  <sheetData>
    <row r="1" spans="2:15" ht="14.25">
      <c r="B1" s="89" t="s">
        <v>519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2:15" ht="14.25">
      <c r="B2" s="89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4" spans="2:13" ht="14.25">
      <c r="B4" s="35"/>
      <c r="C4" s="35"/>
      <c r="D4" s="35"/>
      <c r="E4" s="89" t="s">
        <v>1</v>
      </c>
      <c r="F4" s="89"/>
      <c r="G4" s="89"/>
      <c r="H4" s="89"/>
      <c r="I4" s="89"/>
      <c r="J4" s="89"/>
      <c r="K4" s="89"/>
      <c r="L4" s="89"/>
      <c r="M4" s="35"/>
    </row>
    <row r="6" spans="2:15" ht="13.5">
      <c r="B6" s="90">
        <v>1</v>
      </c>
      <c r="C6" s="91" t="str">
        <f>IF(B6="","",VLOOKUP(B6,データ!$A$3:$C$34,2,0))</f>
        <v>麗澤瑞浪</v>
      </c>
      <c r="D6" s="93" t="str">
        <f>VLOOKUP(B6,データ!$A$3:$C$34,3,0)</f>
        <v>東濃</v>
      </c>
      <c r="M6" s="91" t="str">
        <f>VLOOKUP(O6,データ!$A$3:$C$34,2,0)</f>
        <v>郡上</v>
      </c>
      <c r="N6" s="93" t="str">
        <f>VLOOKUP(O6,データ!$A$3:$C$34,3,0)</f>
        <v>中濃</v>
      </c>
      <c r="O6" s="91">
        <v>9</v>
      </c>
    </row>
    <row r="7" spans="2:15" ht="13.5">
      <c r="B7" s="90"/>
      <c r="C7" s="91"/>
      <c r="D7" s="93"/>
      <c r="E7" s="37"/>
      <c r="L7" s="38"/>
      <c r="M7" s="91"/>
      <c r="N7" s="93"/>
      <c r="O7" s="91"/>
    </row>
    <row r="8" spans="2:15" ht="13.5">
      <c r="B8" s="90">
        <v>2</v>
      </c>
      <c r="C8" s="92" t="str">
        <f>IF(B8="","",VLOOKUP(B8,データ!$A$3:$C$34,2,0))</f>
        <v>加茂</v>
      </c>
      <c r="D8" s="94" t="str">
        <f>VLOOKUP(B8,データ!$A$3:$C$34,3,0)</f>
        <v>中濃</v>
      </c>
      <c r="E8" s="39"/>
      <c r="F8" s="37"/>
      <c r="K8" s="38"/>
      <c r="L8" s="40"/>
      <c r="M8" s="92" t="str">
        <f>VLOOKUP(O8,データ!$A$3:$C$34,2,0)</f>
        <v>岐阜</v>
      </c>
      <c r="N8" s="94" t="str">
        <f>VLOOKUP(O8,データ!$A$3:$C$34,3,0)</f>
        <v>岐阜</v>
      </c>
      <c r="O8" s="91">
        <v>10</v>
      </c>
    </row>
    <row r="9" spans="2:15" ht="13.5">
      <c r="B9" s="90"/>
      <c r="C9" s="92"/>
      <c r="D9" s="94"/>
      <c r="F9" s="41"/>
      <c r="K9" s="42"/>
      <c r="M9" s="92"/>
      <c r="N9" s="94"/>
      <c r="O9" s="91"/>
    </row>
    <row r="10" spans="2:15" ht="13.5">
      <c r="B10" s="90">
        <v>3</v>
      </c>
      <c r="C10" s="92" t="str">
        <f>IF(B10="","",VLOOKUP(B10,データ!$A$3:$C$34,2,0))</f>
        <v>各務原</v>
      </c>
      <c r="D10" s="94" t="str">
        <f>VLOOKUP(B10,データ!$A$3:$C$34,3,0)</f>
        <v>岐阜</v>
      </c>
      <c r="F10" s="41"/>
      <c r="G10" s="37"/>
      <c r="J10" s="38"/>
      <c r="K10" s="42"/>
      <c r="M10" s="92" t="str">
        <f>VLOOKUP(O10,データ!$A$3:$C$34,2,0)</f>
        <v>多治見</v>
      </c>
      <c r="N10" s="94" t="str">
        <f>VLOOKUP(O10,データ!$A$3:$C$34,3,0)</f>
        <v>東濃</v>
      </c>
      <c r="O10" s="91">
        <v>11</v>
      </c>
    </row>
    <row r="11" spans="2:15" ht="13.5">
      <c r="B11" s="90"/>
      <c r="C11" s="92"/>
      <c r="D11" s="94"/>
      <c r="E11" s="37"/>
      <c r="F11" s="39"/>
      <c r="G11" s="41"/>
      <c r="J11" s="42"/>
      <c r="K11" s="40"/>
      <c r="L11" s="38"/>
      <c r="M11" s="92"/>
      <c r="N11" s="94"/>
      <c r="O11" s="91"/>
    </row>
    <row r="12" spans="2:15" ht="13.5">
      <c r="B12" s="90">
        <v>4</v>
      </c>
      <c r="C12" s="92" t="str">
        <f>IF(B12="","",VLOOKUP(B12,データ!$A$3:$C$34,2,0))</f>
        <v>大垣北</v>
      </c>
      <c r="D12" s="94" t="str">
        <f>VLOOKUP(B12,データ!$A$3:$C$34,3,0)</f>
        <v>西濃</v>
      </c>
      <c r="E12" s="39"/>
      <c r="G12" s="41"/>
      <c r="H12" s="42"/>
      <c r="J12" s="42"/>
      <c r="L12" s="40"/>
      <c r="M12" s="92" t="str">
        <f>VLOOKUP(O12,データ!$A$3:$C$34,2,0)</f>
        <v>岐阜高専</v>
      </c>
      <c r="N12" s="94" t="str">
        <f>VLOOKUP(O12,データ!$A$3:$C$34,3,0)</f>
        <v>岐阜</v>
      </c>
      <c r="O12" s="91">
        <v>12</v>
      </c>
    </row>
    <row r="13" spans="2:15" ht="13.5">
      <c r="B13" s="90"/>
      <c r="C13" s="92"/>
      <c r="D13" s="94"/>
      <c r="G13" s="43"/>
      <c r="H13" s="44"/>
      <c r="J13" s="42"/>
      <c r="M13" s="92"/>
      <c r="N13" s="94"/>
      <c r="O13" s="91"/>
    </row>
    <row r="14" spans="2:15" ht="13.5">
      <c r="B14" s="90">
        <v>5</v>
      </c>
      <c r="C14" s="92" t="str">
        <f>IF(B14="","",VLOOKUP(B14,データ!$A$3:$C$34,2,0))</f>
        <v>岐南工</v>
      </c>
      <c r="D14" s="94" t="str">
        <f>VLOOKUP(B14,データ!$A$3:$C$34,3,0)</f>
        <v>岐阜</v>
      </c>
      <c r="G14" s="43"/>
      <c r="H14" s="42"/>
      <c r="I14" s="45"/>
      <c r="J14" s="42"/>
      <c r="M14" s="92" t="str">
        <f>VLOOKUP(O14,データ!$A$3:$C$34,2,0)</f>
        <v>大垣南</v>
      </c>
      <c r="N14" s="94" t="str">
        <f>VLOOKUP(O14,データ!$A$3:$C$34,3,0)</f>
        <v>西濃</v>
      </c>
      <c r="O14" s="91">
        <v>13</v>
      </c>
    </row>
    <row r="15" spans="2:15" ht="13.5">
      <c r="B15" s="90"/>
      <c r="C15" s="92"/>
      <c r="D15" s="94"/>
      <c r="E15" s="37"/>
      <c r="G15" s="43"/>
      <c r="H15" s="42"/>
      <c r="I15" s="43"/>
      <c r="J15" s="42"/>
      <c r="L15" s="38"/>
      <c r="M15" s="92"/>
      <c r="N15" s="94"/>
      <c r="O15" s="91"/>
    </row>
    <row r="16" spans="2:15" ht="13.5">
      <c r="B16" s="90">
        <v>6</v>
      </c>
      <c r="C16" s="92" t="str">
        <f>IF(B16="","",VLOOKUP(B16,データ!$A$3:$C$34,2,0))</f>
        <v>多治見北</v>
      </c>
      <c r="D16" s="94" t="str">
        <f>VLOOKUP(B16,データ!$A$3:$C$34,3,0)</f>
        <v>東濃</v>
      </c>
      <c r="E16" s="39"/>
      <c r="F16" s="37"/>
      <c r="G16" s="43"/>
      <c r="H16" s="42"/>
      <c r="I16" s="43"/>
      <c r="J16" s="42"/>
      <c r="K16" s="38"/>
      <c r="L16" s="40"/>
      <c r="M16" s="92" t="str">
        <f>VLOOKUP(O16,データ!$A$3:$C$34,2,0)</f>
        <v>帝京大可児</v>
      </c>
      <c r="N16" s="94" t="str">
        <f>VLOOKUP(O16,データ!$A$3:$C$34,3,0)</f>
        <v>中濃</v>
      </c>
      <c r="O16" s="91">
        <v>14</v>
      </c>
    </row>
    <row r="17" spans="2:15" ht="13.5">
      <c r="B17" s="90"/>
      <c r="C17" s="92"/>
      <c r="D17" s="94"/>
      <c r="F17" s="41"/>
      <c r="G17" s="46"/>
      <c r="H17" s="42"/>
      <c r="I17" s="43"/>
      <c r="J17" s="40"/>
      <c r="K17" s="42"/>
      <c r="M17" s="92"/>
      <c r="N17" s="94"/>
      <c r="O17" s="91"/>
    </row>
    <row r="18" spans="2:15" ht="13.5">
      <c r="B18" s="90">
        <v>7</v>
      </c>
      <c r="C18" s="92" t="str">
        <f>IF(B18="","",VLOOKUP(B18,データ!$A$3:$C$34,2,0))</f>
        <v>加納</v>
      </c>
      <c r="D18" s="94" t="str">
        <f>VLOOKUP(B18,データ!$A$3:$C$34,3,0)</f>
        <v>岐阜</v>
      </c>
      <c r="F18" s="41"/>
      <c r="H18" s="43"/>
      <c r="I18" s="43"/>
      <c r="K18" s="42"/>
      <c r="M18" s="92" t="str">
        <f>VLOOKUP(O18,データ!$A$3:$C$34,2,0)</f>
        <v>中津</v>
      </c>
      <c r="N18" s="94" t="str">
        <f>VLOOKUP(O18,データ!$A$3:$C$34,3,0)</f>
        <v>東濃</v>
      </c>
      <c r="O18" s="91">
        <v>15</v>
      </c>
    </row>
    <row r="19" spans="2:15" ht="13.5">
      <c r="B19" s="90"/>
      <c r="C19" s="92"/>
      <c r="D19" s="94"/>
      <c r="E19" s="37"/>
      <c r="F19" s="39"/>
      <c r="H19" s="43"/>
      <c r="I19" s="43"/>
      <c r="K19" s="40"/>
      <c r="L19" s="38"/>
      <c r="M19" s="92"/>
      <c r="N19" s="94"/>
      <c r="O19" s="91"/>
    </row>
    <row r="20" spans="2:15" ht="13.5">
      <c r="B20" s="90">
        <v>8</v>
      </c>
      <c r="C20" s="91" t="str">
        <f>VLOOKUP(B20,データ!$A$3:$C$34,2,0)</f>
        <v>関</v>
      </c>
      <c r="D20" s="93" t="str">
        <f>VLOOKUP(B20,データ!$A$3:$C$34,3,0)</f>
        <v>中濃</v>
      </c>
      <c r="E20" s="39"/>
      <c r="H20" s="43"/>
      <c r="I20" s="43"/>
      <c r="L20" s="40"/>
      <c r="M20" s="91" t="str">
        <f>VLOOKUP(O20,データ!$A$3:$C$34,2,0)</f>
        <v>県岐阜商</v>
      </c>
      <c r="N20" s="93" t="str">
        <f>VLOOKUP(O20,データ!$A$3:$C$34,3,0)</f>
        <v>岐阜</v>
      </c>
      <c r="O20" s="91">
        <v>16</v>
      </c>
    </row>
    <row r="21" spans="2:15" ht="13.5">
      <c r="B21" s="90"/>
      <c r="C21" s="91"/>
      <c r="D21" s="93"/>
      <c r="H21" s="43"/>
      <c r="I21" s="43"/>
      <c r="M21" s="91"/>
      <c r="N21" s="93"/>
      <c r="O21" s="91"/>
    </row>
    <row r="22" ht="12" customHeight="1"/>
    <row r="23" spans="2:17" ht="13.5">
      <c r="B23" s="36"/>
      <c r="C23" s="47" t="s">
        <v>2</v>
      </c>
      <c r="D23" s="36"/>
      <c r="O23" s="36"/>
      <c r="P23" s="36"/>
      <c r="Q23" s="36"/>
    </row>
    <row r="24" spans="2:17" ht="13.5">
      <c r="B24" s="36"/>
      <c r="C24" s="91"/>
      <c r="D24" s="90"/>
      <c r="O24" s="36"/>
      <c r="P24" s="36"/>
      <c r="Q24" s="36"/>
    </row>
    <row r="25" spans="2:17" ht="13.5">
      <c r="B25" s="36"/>
      <c r="C25" s="91"/>
      <c r="D25" s="90"/>
      <c r="E25" s="45"/>
      <c r="F25" s="45"/>
      <c r="G25" s="45"/>
      <c r="H25" s="37"/>
      <c r="O25" s="36"/>
      <c r="P25" s="36"/>
      <c r="Q25" s="36"/>
    </row>
    <row r="26" spans="2:17" ht="13.5">
      <c r="B26" s="36"/>
      <c r="C26" s="91"/>
      <c r="D26" s="90"/>
      <c r="E26" s="43"/>
      <c r="F26" s="43"/>
      <c r="G26" s="43"/>
      <c r="H26" s="41"/>
      <c r="I26" s="38"/>
      <c r="J26" s="45"/>
      <c r="O26" s="36"/>
      <c r="P26" s="36"/>
      <c r="Q26" s="36"/>
    </row>
    <row r="27" spans="2:17" ht="13.5">
      <c r="B27" s="36"/>
      <c r="C27" s="91"/>
      <c r="D27" s="90"/>
      <c r="E27" s="45"/>
      <c r="F27" s="37"/>
      <c r="G27" s="40"/>
      <c r="H27" s="39"/>
      <c r="O27" s="36"/>
      <c r="P27" s="36"/>
      <c r="Q27" s="36"/>
    </row>
    <row r="28" spans="2:17" ht="13.5">
      <c r="B28" s="36"/>
      <c r="C28" s="91"/>
      <c r="D28" s="90"/>
      <c r="E28" s="46"/>
      <c r="F28" s="39"/>
      <c r="O28" s="36"/>
      <c r="P28" s="36"/>
      <c r="Q28" s="36"/>
    </row>
    <row r="29" spans="2:17" ht="13.5">
      <c r="B29" s="36"/>
      <c r="C29" s="91"/>
      <c r="D29" s="90"/>
      <c r="O29" s="36"/>
      <c r="P29" s="36"/>
      <c r="Q29" s="36"/>
    </row>
    <row r="30" spans="2:17" ht="13.5">
      <c r="B30" s="36"/>
      <c r="C30" s="88"/>
      <c r="D30" s="36"/>
      <c r="O30" s="36"/>
      <c r="P30" s="36"/>
      <c r="Q30" s="36"/>
    </row>
    <row r="31" ht="12" customHeight="1"/>
    <row r="32" spans="5:12" ht="14.25">
      <c r="E32" s="89" t="s">
        <v>3</v>
      </c>
      <c r="F32" s="89"/>
      <c r="G32" s="89"/>
      <c r="H32" s="89"/>
      <c r="I32" s="89"/>
      <c r="J32" s="89"/>
      <c r="K32" s="89"/>
      <c r="L32" s="89"/>
    </row>
    <row r="34" spans="2:15" ht="13.5">
      <c r="B34" s="90">
        <v>1</v>
      </c>
      <c r="C34" s="91" t="str">
        <f>VLOOKUP(B34,データ!$D$3:$F$34,2,0)</f>
        <v>県岐阜商</v>
      </c>
      <c r="D34" s="93" t="str">
        <f>VLOOKUP(B34,データ!$D$3:$F$34,3,0)</f>
        <v>岐阜</v>
      </c>
      <c r="M34" s="91" t="str">
        <f>VLOOKUP(O34,データ!$D$3:$F$34,2,0)</f>
        <v>大垣南</v>
      </c>
      <c r="N34" s="93" t="str">
        <f>VLOOKUP(O34,データ!$D$3:$F$34,3,0)</f>
        <v>西濃</v>
      </c>
      <c r="O34" s="90">
        <v>9</v>
      </c>
    </row>
    <row r="35" spans="2:15" ht="13.5">
      <c r="B35" s="90"/>
      <c r="C35" s="91"/>
      <c r="D35" s="93"/>
      <c r="E35" s="37"/>
      <c r="L35" s="38"/>
      <c r="M35" s="91"/>
      <c r="N35" s="93"/>
      <c r="O35" s="90"/>
    </row>
    <row r="36" spans="2:15" ht="13.5">
      <c r="B36" s="90">
        <v>2</v>
      </c>
      <c r="C36" s="92" t="str">
        <f>VLOOKUP(B36,データ!$D$3:$F$34,2,0)</f>
        <v>郡上</v>
      </c>
      <c r="D36" s="94" t="str">
        <f>VLOOKUP(B36,データ!$D$3:$F$34,3,0)</f>
        <v>中濃</v>
      </c>
      <c r="E36" s="39"/>
      <c r="F36" s="37"/>
      <c r="K36" s="38"/>
      <c r="L36" s="40"/>
      <c r="M36" s="92" t="str">
        <f>VLOOKUP(O36,データ!$D$3:$F$34,2,0)</f>
        <v>岐阜総合</v>
      </c>
      <c r="N36" s="94" t="str">
        <f>VLOOKUP(O36,データ!$D$3:$F$34,3,0)</f>
        <v>岐阜</v>
      </c>
      <c r="O36" s="90">
        <v>10</v>
      </c>
    </row>
    <row r="37" spans="2:15" ht="13.5">
      <c r="B37" s="90"/>
      <c r="C37" s="92"/>
      <c r="D37" s="94"/>
      <c r="F37" s="41"/>
      <c r="K37" s="42"/>
      <c r="M37" s="92"/>
      <c r="N37" s="94"/>
      <c r="O37" s="90"/>
    </row>
    <row r="38" spans="2:15" ht="13.5">
      <c r="B38" s="90">
        <v>3</v>
      </c>
      <c r="C38" s="92" t="str">
        <f>VLOOKUP(B38,データ!$D$3:$F$34,2,0)</f>
        <v>各務原西</v>
      </c>
      <c r="D38" s="94" t="str">
        <f>VLOOKUP(B38,データ!$D$3:$F$34,3,0)</f>
        <v>岐阜</v>
      </c>
      <c r="F38" s="41"/>
      <c r="G38" s="37"/>
      <c r="J38" s="38"/>
      <c r="K38" s="42"/>
      <c r="M38" s="92" t="str">
        <f>VLOOKUP(O38,データ!$D$3:$F$34,2,0)</f>
        <v>岐阜北</v>
      </c>
      <c r="N38" s="94" t="str">
        <f>VLOOKUP(O38,データ!$D$3:$F$34,3,0)</f>
        <v>岐阜</v>
      </c>
      <c r="O38" s="90">
        <v>11</v>
      </c>
    </row>
    <row r="39" spans="2:15" ht="13.5">
      <c r="B39" s="90"/>
      <c r="C39" s="92"/>
      <c r="D39" s="94"/>
      <c r="E39" s="37"/>
      <c r="F39" s="39"/>
      <c r="G39" s="41"/>
      <c r="J39" s="42"/>
      <c r="K39" s="40"/>
      <c r="L39" s="38"/>
      <c r="M39" s="92"/>
      <c r="N39" s="94"/>
      <c r="O39" s="90"/>
    </row>
    <row r="40" spans="2:15" ht="13.5">
      <c r="B40" s="90">
        <v>4</v>
      </c>
      <c r="C40" s="92" t="str">
        <f>VLOOKUP(B40,データ!$D$3:$F$34,2,0)</f>
        <v>多治見北</v>
      </c>
      <c r="D40" s="94" t="str">
        <f>VLOOKUP(B40,データ!$D$3:$F$34,3,0)</f>
        <v>東濃</v>
      </c>
      <c r="E40" s="39"/>
      <c r="G40" s="41"/>
      <c r="H40" s="42"/>
      <c r="J40" s="42"/>
      <c r="L40" s="40"/>
      <c r="M40" s="92" t="str">
        <f>VLOOKUP(O40,データ!$D$3:$F$34,2,0)</f>
        <v>東濃実</v>
      </c>
      <c r="N40" s="94" t="str">
        <f>VLOOKUP(O40,データ!$D$3:$F$34,3,0)</f>
        <v>中濃</v>
      </c>
      <c r="O40" s="90">
        <v>12</v>
      </c>
    </row>
    <row r="41" spans="2:15" ht="13.5">
      <c r="B41" s="90"/>
      <c r="C41" s="92"/>
      <c r="D41" s="94"/>
      <c r="G41" s="43"/>
      <c r="H41" s="44"/>
      <c r="J41" s="42"/>
      <c r="M41" s="92"/>
      <c r="N41" s="94"/>
      <c r="O41" s="90"/>
    </row>
    <row r="42" spans="2:15" ht="13.5">
      <c r="B42" s="90">
        <v>5</v>
      </c>
      <c r="C42" s="92" t="str">
        <f>VLOOKUP(B42,データ!$D$3:$F$34,2,0)</f>
        <v>加納</v>
      </c>
      <c r="D42" s="94" t="str">
        <f>VLOOKUP(B42,データ!$D$3:$F$34,3,0)</f>
        <v>岐阜</v>
      </c>
      <c r="G42" s="43"/>
      <c r="H42" s="42"/>
      <c r="I42" s="45"/>
      <c r="J42" s="42"/>
      <c r="M42" s="92" t="str">
        <f>VLOOKUP(O42,データ!$D$3:$F$34,2,0)</f>
        <v>各務原</v>
      </c>
      <c r="N42" s="94" t="str">
        <f>VLOOKUP(O42,データ!$D$3:$F$34,3,0)</f>
        <v>岐阜</v>
      </c>
      <c r="O42" s="90">
        <v>13</v>
      </c>
    </row>
    <row r="43" spans="2:15" ht="13.5">
      <c r="B43" s="90"/>
      <c r="C43" s="92"/>
      <c r="D43" s="94"/>
      <c r="E43" s="37"/>
      <c r="G43" s="43"/>
      <c r="H43" s="42"/>
      <c r="I43" s="43"/>
      <c r="J43" s="42"/>
      <c r="L43" s="38"/>
      <c r="M43" s="92"/>
      <c r="N43" s="94"/>
      <c r="O43" s="90"/>
    </row>
    <row r="44" spans="2:15" ht="13.5">
      <c r="B44" s="90">
        <v>6</v>
      </c>
      <c r="C44" s="92" t="str">
        <f>VLOOKUP(B44,データ!$D$3:$F$34,2,0)</f>
        <v>大垣北</v>
      </c>
      <c r="D44" s="94" t="str">
        <f>VLOOKUP(B44,データ!$D$3:$F$34,3,0)</f>
        <v>西濃</v>
      </c>
      <c r="E44" s="39"/>
      <c r="F44" s="37"/>
      <c r="G44" s="43"/>
      <c r="H44" s="42"/>
      <c r="I44" s="43"/>
      <c r="J44" s="42"/>
      <c r="K44" s="38"/>
      <c r="L44" s="40"/>
      <c r="M44" s="92" t="str">
        <f>VLOOKUP(O44,データ!$D$3:$F$34,2,0)</f>
        <v>麗澤瑞浪</v>
      </c>
      <c r="N44" s="94" t="str">
        <f>VLOOKUP(O44,データ!$D$3:$F$34,3,0)</f>
        <v>東濃</v>
      </c>
      <c r="O44" s="90">
        <v>14</v>
      </c>
    </row>
    <row r="45" spans="2:15" ht="13.5">
      <c r="B45" s="90"/>
      <c r="C45" s="92"/>
      <c r="D45" s="94"/>
      <c r="F45" s="41"/>
      <c r="G45" s="46"/>
      <c r="H45" s="42"/>
      <c r="I45" s="43"/>
      <c r="J45" s="40"/>
      <c r="K45" s="42"/>
      <c r="M45" s="92"/>
      <c r="N45" s="94"/>
      <c r="O45" s="90"/>
    </row>
    <row r="46" spans="2:15" ht="13.5">
      <c r="B46" s="90">
        <v>7</v>
      </c>
      <c r="C46" s="92" t="str">
        <f>VLOOKUP(B46,データ!$D$3:$F$34,2,0)</f>
        <v>恵那</v>
      </c>
      <c r="D46" s="94" t="str">
        <f>VLOOKUP(B46,データ!$D$3:$F$34,3,0)</f>
        <v>東濃</v>
      </c>
      <c r="F46" s="41"/>
      <c r="H46" s="43"/>
      <c r="I46" s="43"/>
      <c r="K46" s="42"/>
      <c r="M46" s="92" t="str">
        <f>VLOOKUP(O46,データ!$D$3:$F$34,2,0)</f>
        <v>岐阜</v>
      </c>
      <c r="N46" s="94" t="str">
        <f>VLOOKUP(O46,データ!$D$3:$F$34,3,0)</f>
        <v>岐阜</v>
      </c>
      <c r="O46" s="90">
        <v>15</v>
      </c>
    </row>
    <row r="47" spans="2:15" ht="13.5">
      <c r="B47" s="90"/>
      <c r="C47" s="92"/>
      <c r="D47" s="94"/>
      <c r="E47" s="37"/>
      <c r="F47" s="39"/>
      <c r="H47" s="43"/>
      <c r="I47" s="43"/>
      <c r="K47" s="40"/>
      <c r="L47" s="38"/>
      <c r="M47" s="92"/>
      <c r="N47" s="94"/>
      <c r="O47" s="90"/>
    </row>
    <row r="48" spans="2:15" ht="13.5">
      <c r="B48" s="90">
        <v>8</v>
      </c>
      <c r="C48" s="91" t="str">
        <f>VLOOKUP(B48,データ!$D$3:$F$34,2,0)</f>
        <v>加茂</v>
      </c>
      <c r="D48" s="93" t="str">
        <f>VLOOKUP(B48,データ!$D$3:$F$34,3,0)</f>
        <v>中濃</v>
      </c>
      <c r="E48" s="39"/>
      <c r="H48" s="43"/>
      <c r="I48" s="43"/>
      <c r="L48" s="40"/>
      <c r="M48" s="91" t="str">
        <f>VLOOKUP(O48,データ!$D$3:$F$34,2,0)</f>
        <v>関</v>
      </c>
      <c r="N48" s="93" t="str">
        <f>VLOOKUP(O48,データ!$D$3:$F$34,3,0)</f>
        <v>中濃</v>
      </c>
      <c r="O48" s="90">
        <v>16</v>
      </c>
    </row>
    <row r="49" spans="2:15" ht="13.5">
      <c r="B49" s="90"/>
      <c r="C49" s="91"/>
      <c r="D49" s="93"/>
      <c r="H49" s="43"/>
      <c r="I49" s="43"/>
      <c r="M49" s="91"/>
      <c r="N49" s="93"/>
      <c r="O49" s="90"/>
    </row>
    <row r="51" spans="2:17" ht="13.5">
      <c r="B51" s="36"/>
      <c r="C51" s="47" t="s">
        <v>2</v>
      </c>
      <c r="D51" s="36"/>
      <c r="O51" s="36"/>
      <c r="P51" s="36"/>
      <c r="Q51" s="36"/>
    </row>
    <row r="52" spans="2:17" ht="13.5">
      <c r="B52" s="36"/>
      <c r="C52" s="91"/>
      <c r="D52" s="90"/>
      <c r="O52" s="36"/>
      <c r="P52" s="36"/>
      <c r="Q52" s="36"/>
    </row>
    <row r="53" spans="2:17" ht="13.5">
      <c r="B53" s="36"/>
      <c r="C53" s="91"/>
      <c r="D53" s="90"/>
      <c r="E53" s="45"/>
      <c r="F53" s="45"/>
      <c r="G53" s="45"/>
      <c r="H53" s="37"/>
      <c r="O53" s="36"/>
      <c r="P53" s="36"/>
      <c r="Q53" s="36"/>
    </row>
    <row r="54" spans="2:17" ht="13.5">
      <c r="B54" s="36"/>
      <c r="C54" s="91"/>
      <c r="D54" s="90"/>
      <c r="E54" s="43"/>
      <c r="F54" s="43"/>
      <c r="G54" s="43"/>
      <c r="H54" s="41"/>
      <c r="I54" s="38"/>
      <c r="J54" s="45"/>
      <c r="O54" s="36"/>
      <c r="P54" s="36"/>
      <c r="Q54" s="36"/>
    </row>
    <row r="55" spans="2:17" ht="13.5">
      <c r="B55" s="36"/>
      <c r="C55" s="91"/>
      <c r="D55" s="90"/>
      <c r="E55" s="45"/>
      <c r="F55" s="37"/>
      <c r="G55" s="40"/>
      <c r="H55" s="39"/>
      <c r="O55" s="36"/>
      <c r="P55" s="36"/>
      <c r="Q55" s="36"/>
    </row>
    <row r="56" spans="2:17" ht="13.5">
      <c r="B56" s="36"/>
      <c r="C56" s="91"/>
      <c r="D56" s="90"/>
      <c r="E56" s="46"/>
      <c r="F56" s="39"/>
      <c r="O56" s="36"/>
      <c r="P56" s="36"/>
      <c r="Q56" s="36"/>
    </row>
    <row r="57" spans="2:17" ht="13.5">
      <c r="B57" s="36"/>
      <c r="C57" s="91"/>
      <c r="D57" s="90"/>
      <c r="O57" s="36"/>
      <c r="P57" s="36"/>
      <c r="Q57" s="36"/>
    </row>
  </sheetData>
  <sheetProtection/>
  <mergeCells count="112">
    <mergeCell ref="O42:O43"/>
    <mergeCell ref="O44:O45"/>
    <mergeCell ref="O46:O47"/>
    <mergeCell ref="O48:O49"/>
    <mergeCell ref="O18:O19"/>
    <mergeCell ref="O20:O21"/>
    <mergeCell ref="O34:O35"/>
    <mergeCell ref="O36:O37"/>
    <mergeCell ref="O38:O39"/>
    <mergeCell ref="O40:O41"/>
    <mergeCell ref="N42:N43"/>
    <mergeCell ref="N44:N45"/>
    <mergeCell ref="N46:N47"/>
    <mergeCell ref="N48:N49"/>
    <mergeCell ref="O6:O7"/>
    <mergeCell ref="O8:O9"/>
    <mergeCell ref="O10:O11"/>
    <mergeCell ref="O12:O13"/>
    <mergeCell ref="O14:O15"/>
    <mergeCell ref="O16:O17"/>
    <mergeCell ref="N18:N19"/>
    <mergeCell ref="N20:N21"/>
    <mergeCell ref="N34:N35"/>
    <mergeCell ref="N36:N37"/>
    <mergeCell ref="N38:N39"/>
    <mergeCell ref="N40:N41"/>
    <mergeCell ref="M42:M43"/>
    <mergeCell ref="M44:M45"/>
    <mergeCell ref="M46:M47"/>
    <mergeCell ref="M48:M49"/>
    <mergeCell ref="N6:N7"/>
    <mergeCell ref="N8:N9"/>
    <mergeCell ref="N10:N11"/>
    <mergeCell ref="N12:N13"/>
    <mergeCell ref="N14:N15"/>
    <mergeCell ref="N16:N17"/>
    <mergeCell ref="M18:M19"/>
    <mergeCell ref="M20:M21"/>
    <mergeCell ref="M34:M35"/>
    <mergeCell ref="M36:M37"/>
    <mergeCell ref="M38:M39"/>
    <mergeCell ref="M40:M41"/>
    <mergeCell ref="D48:D49"/>
    <mergeCell ref="D52:D53"/>
    <mergeCell ref="D54:D55"/>
    <mergeCell ref="D56:D57"/>
    <mergeCell ref="M6:M7"/>
    <mergeCell ref="M8:M9"/>
    <mergeCell ref="M10:M11"/>
    <mergeCell ref="M12:M13"/>
    <mergeCell ref="M14:M15"/>
    <mergeCell ref="M16:M17"/>
    <mergeCell ref="D36:D37"/>
    <mergeCell ref="D38:D39"/>
    <mergeCell ref="D40:D41"/>
    <mergeCell ref="D42:D43"/>
    <mergeCell ref="D44:D45"/>
    <mergeCell ref="D46:D47"/>
    <mergeCell ref="D18:D19"/>
    <mergeCell ref="D20:D21"/>
    <mergeCell ref="D24:D25"/>
    <mergeCell ref="D26:D27"/>
    <mergeCell ref="D28:D29"/>
    <mergeCell ref="D34:D35"/>
    <mergeCell ref="C48:C49"/>
    <mergeCell ref="C52:C53"/>
    <mergeCell ref="C54:C55"/>
    <mergeCell ref="C56:C57"/>
    <mergeCell ref="D6:D7"/>
    <mergeCell ref="D8:D9"/>
    <mergeCell ref="D10:D11"/>
    <mergeCell ref="D12:D13"/>
    <mergeCell ref="D14:D15"/>
    <mergeCell ref="D16:D17"/>
    <mergeCell ref="C36:C37"/>
    <mergeCell ref="C38:C39"/>
    <mergeCell ref="C40:C41"/>
    <mergeCell ref="C42:C43"/>
    <mergeCell ref="C44:C45"/>
    <mergeCell ref="C46:C47"/>
    <mergeCell ref="C18:C19"/>
    <mergeCell ref="C20:C21"/>
    <mergeCell ref="C24:C25"/>
    <mergeCell ref="C26:C27"/>
    <mergeCell ref="C28:C29"/>
    <mergeCell ref="C34:C35"/>
    <mergeCell ref="B42:B43"/>
    <mergeCell ref="B44:B45"/>
    <mergeCell ref="B46:B47"/>
    <mergeCell ref="B48:B49"/>
    <mergeCell ref="C6:C7"/>
    <mergeCell ref="C8:C9"/>
    <mergeCell ref="C10:C11"/>
    <mergeCell ref="C12:C13"/>
    <mergeCell ref="C14:C15"/>
    <mergeCell ref="C16:C17"/>
    <mergeCell ref="B18:B19"/>
    <mergeCell ref="B20:B21"/>
    <mergeCell ref="B34:B35"/>
    <mergeCell ref="B36:B37"/>
    <mergeCell ref="B38:B39"/>
    <mergeCell ref="B40:B41"/>
    <mergeCell ref="B1:O1"/>
    <mergeCell ref="B2:O2"/>
    <mergeCell ref="E4:L4"/>
    <mergeCell ref="E32:L32"/>
    <mergeCell ref="B6:B7"/>
    <mergeCell ref="B8:B9"/>
    <mergeCell ref="B10:B11"/>
    <mergeCell ref="B12:B13"/>
    <mergeCell ref="B14:B15"/>
    <mergeCell ref="B16:B17"/>
  </mergeCells>
  <conditionalFormatting sqref="N34:N47 C6:D21 M6:O21 C34:D49">
    <cfRule type="expression" priority="3" dxfId="16" stopIfTrue="1">
      <formula>ISERROR(C6)</formula>
    </cfRule>
  </conditionalFormatting>
  <conditionalFormatting sqref="M34:M47">
    <cfRule type="expression" priority="4" dxfId="16" stopIfTrue="1">
      <formula>ISERROR(M34)</formula>
    </cfRule>
  </conditionalFormatting>
  <conditionalFormatting sqref="N48:N49">
    <cfRule type="expression" priority="1" dxfId="16" stopIfTrue="1">
      <formula>ISERROR(N48)</formula>
    </cfRule>
  </conditionalFormatting>
  <conditionalFormatting sqref="M48:M49">
    <cfRule type="expression" priority="2" dxfId="16" stopIfTrue="1">
      <formula>ISERROR(M48)</formula>
    </cfRule>
  </conditionalFormatting>
  <printOptions horizontalCentered="1" verticalCentered="1"/>
  <pageMargins left="0.5902777777777778" right="0.5902777777777778" top="0.5902777777777778" bottom="0.5902777777777778" header="0" footer="0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N40"/>
  <sheetViews>
    <sheetView zoomScalePageLayoutView="0" workbookViewId="0" topLeftCell="A7">
      <selection activeCell="D9" sqref="D9"/>
    </sheetView>
  </sheetViews>
  <sheetFormatPr defaultColWidth="10.00390625" defaultRowHeight="13.5"/>
  <cols>
    <col min="1" max="1" width="1.625" style="8" customWidth="1"/>
    <col min="2" max="2" width="4.25390625" style="8" customWidth="1"/>
    <col min="3" max="3" width="8.375" style="32" customWidth="1"/>
    <col min="4" max="4" width="10.625" style="8" customWidth="1"/>
    <col min="5" max="13" width="12.00390625" style="8" customWidth="1"/>
    <col min="14" max="16384" width="10.00390625" style="8" customWidth="1"/>
  </cols>
  <sheetData>
    <row r="1" spans="2:13" ht="19.5" customHeight="1" thickBot="1">
      <c r="B1" s="95" t="s">
        <v>4</v>
      </c>
      <c r="C1" s="95"/>
      <c r="D1" s="95"/>
      <c r="E1" s="96"/>
      <c r="F1" s="96"/>
      <c r="G1" s="96"/>
      <c r="H1" s="96"/>
      <c r="I1" s="96"/>
      <c r="J1" s="9"/>
      <c r="K1" s="9"/>
      <c r="L1" s="9"/>
      <c r="M1" s="9"/>
    </row>
    <row r="2" spans="1:14" ht="13.5" customHeight="1" thickTop="1">
      <c r="A2" s="7"/>
      <c r="B2" s="100"/>
      <c r="C2" s="104" t="s">
        <v>5</v>
      </c>
      <c r="D2" s="108" t="s">
        <v>6</v>
      </c>
      <c r="E2" s="97" t="s">
        <v>7</v>
      </c>
      <c r="F2" s="98"/>
      <c r="G2" s="98"/>
      <c r="H2" s="98"/>
      <c r="I2" s="98"/>
      <c r="J2" s="98"/>
      <c r="K2" s="98"/>
      <c r="L2" s="98"/>
      <c r="M2" s="99"/>
      <c r="N2" s="7"/>
    </row>
    <row r="3" spans="1:14" ht="13.5" customHeight="1" thickBot="1">
      <c r="A3" s="7"/>
      <c r="B3" s="101"/>
      <c r="C3" s="105"/>
      <c r="D3" s="109"/>
      <c r="E3" s="17" t="s">
        <v>8</v>
      </c>
      <c r="F3" s="16" t="s">
        <v>9</v>
      </c>
      <c r="G3" s="16" t="s">
        <v>10</v>
      </c>
      <c r="H3" s="16" t="s">
        <v>11</v>
      </c>
      <c r="I3" s="18" t="s">
        <v>12</v>
      </c>
      <c r="J3" s="16" t="s">
        <v>13</v>
      </c>
      <c r="K3" s="16" t="s">
        <v>14</v>
      </c>
      <c r="L3" s="17" t="s">
        <v>15</v>
      </c>
      <c r="M3" s="19" t="s">
        <v>16</v>
      </c>
      <c r="N3" s="7"/>
    </row>
    <row r="4" spans="1:14" ht="15" customHeight="1" thickTop="1">
      <c r="A4" s="7"/>
      <c r="B4" s="57">
        <v>1</v>
      </c>
      <c r="C4" s="76" t="s">
        <v>45</v>
      </c>
      <c r="D4" s="20" t="s">
        <v>202</v>
      </c>
      <c r="E4" s="21" t="s">
        <v>203</v>
      </c>
      <c r="F4" s="20" t="s">
        <v>204</v>
      </c>
      <c r="G4" s="20" t="s">
        <v>205</v>
      </c>
      <c r="H4" s="20" t="s">
        <v>206</v>
      </c>
      <c r="I4" s="22" t="s">
        <v>207</v>
      </c>
      <c r="J4" s="20" t="s">
        <v>208</v>
      </c>
      <c r="K4" s="20" t="s">
        <v>209</v>
      </c>
      <c r="L4" s="21" t="s">
        <v>210</v>
      </c>
      <c r="M4" s="23" t="s">
        <v>211</v>
      </c>
      <c r="N4" s="7"/>
    </row>
    <row r="5" spans="1:14" ht="15" customHeight="1">
      <c r="A5" s="7"/>
      <c r="B5" s="58">
        <v>2</v>
      </c>
      <c r="C5" s="77" t="s">
        <v>36</v>
      </c>
      <c r="D5" s="24" t="s">
        <v>212</v>
      </c>
      <c r="E5" s="25" t="s">
        <v>213</v>
      </c>
      <c r="F5" s="24" t="s">
        <v>214</v>
      </c>
      <c r="G5" s="24" t="s">
        <v>215</v>
      </c>
      <c r="H5" s="24" t="s">
        <v>216</v>
      </c>
      <c r="I5" s="26" t="s">
        <v>217</v>
      </c>
      <c r="J5" s="24" t="s">
        <v>218</v>
      </c>
      <c r="K5" s="24" t="s">
        <v>219</v>
      </c>
      <c r="L5" s="25" t="s">
        <v>220</v>
      </c>
      <c r="M5" s="27" t="s">
        <v>221</v>
      </c>
      <c r="N5" s="7"/>
    </row>
    <row r="6" spans="1:14" ht="15" customHeight="1">
      <c r="A6" s="7"/>
      <c r="B6" s="58">
        <v>3</v>
      </c>
      <c r="C6" s="77" t="s">
        <v>35</v>
      </c>
      <c r="D6" s="24" t="s">
        <v>222</v>
      </c>
      <c r="E6" s="25" t="s">
        <v>223</v>
      </c>
      <c r="F6" s="24" t="s">
        <v>224</v>
      </c>
      <c r="G6" s="24" t="s">
        <v>225</v>
      </c>
      <c r="H6" s="24" t="s">
        <v>226</v>
      </c>
      <c r="I6" s="26" t="s">
        <v>227</v>
      </c>
      <c r="J6" s="24" t="s">
        <v>228</v>
      </c>
      <c r="K6" s="24" t="s">
        <v>229</v>
      </c>
      <c r="L6" s="25" t="s">
        <v>230</v>
      </c>
      <c r="M6" s="27" t="s">
        <v>231</v>
      </c>
      <c r="N6" s="7"/>
    </row>
    <row r="7" spans="1:14" ht="15" customHeight="1">
      <c r="A7" s="7"/>
      <c r="B7" s="58">
        <v>4</v>
      </c>
      <c r="C7" s="77" t="s">
        <v>46</v>
      </c>
      <c r="D7" s="24" t="s">
        <v>57</v>
      </c>
      <c r="E7" s="25" t="s">
        <v>232</v>
      </c>
      <c r="F7" s="24" t="s">
        <v>233</v>
      </c>
      <c r="G7" s="24" t="s">
        <v>234</v>
      </c>
      <c r="H7" s="24" t="s">
        <v>235</v>
      </c>
      <c r="I7" s="26" t="s">
        <v>236</v>
      </c>
      <c r="J7" s="24" t="s">
        <v>237</v>
      </c>
      <c r="K7" s="24" t="s">
        <v>238</v>
      </c>
      <c r="L7" s="25" t="s">
        <v>239</v>
      </c>
      <c r="M7" s="27" t="s">
        <v>240</v>
      </c>
      <c r="N7" s="7"/>
    </row>
    <row r="8" spans="1:14" ht="15" customHeight="1">
      <c r="A8" s="7"/>
      <c r="B8" s="58">
        <v>5</v>
      </c>
      <c r="C8" s="77" t="s">
        <v>84</v>
      </c>
      <c r="D8" s="24" t="s">
        <v>241</v>
      </c>
      <c r="E8" s="25" t="s">
        <v>242</v>
      </c>
      <c r="F8" s="24" t="s">
        <v>243</v>
      </c>
      <c r="G8" s="24" t="s">
        <v>244</v>
      </c>
      <c r="H8" s="24" t="s">
        <v>245</v>
      </c>
      <c r="I8" s="26" t="s">
        <v>246</v>
      </c>
      <c r="J8" s="24" t="s">
        <v>247</v>
      </c>
      <c r="K8" s="24" t="s">
        <v>248</v>
      </c>
      <c r="L8" s="25" t="s">
        <v>249</v>
      </c>
      <c r="M8" s="27" t="s">
        <v>250</v>
      </c>
      <c r="N8" s="7"/>
    </row>
    <row r="9" spans="1:14" ht="15" customHeight="1">
      <c r="A9" s="7"/>
      <c r="B9" s="58">
        <v>6</v>
      </c>
      <c r="C9" s="77" t="s">
        <v>58</v>
      </c>
      <c r="D9" s="24" t="s">
        <v>251</v>
      </c>
      <c r="E9" s="25" t="s">
        <v>252</v>
      </c>
      <c r="F9" s="24" t="s">
        <v>253</v>
      </c>
      <c r="G9" s="24" t="s">
        <v>254</v>
      </c>
      <c r="H9" s="24" t="s">
        <v>255</v>
      </c>
      <c r="I9" s="26" t="s">
        <v>256</v>
      </c>
      <c r="J9" s="24" t="s">
        <v>257</v>
      </c>
      <c r="K9" s="24" t="s">
        <v>258</v>
      </c>
      <c r="L9" s="25" t="s">
        <v>259</v>
      </c>
      <c r="M9" s="27" t="s">
        <v>260</v>
      </c>
      <c r="N9" s="7"/>
    </row>
    <row r="10" spans="1:14" ht="15" customHeight="1">
      <c r="A10" s="7"/>
      <c r="B10" s="58">
        <v>7</v>
      </c>
      <c r="C10" s="77" t="s">
        <v>326</v>
      </c>
      <c r="D10" s="24" t="s">
        <v>59</v>
      </c>
      <c r="E10" s="25" t="s">
        <v>327</v>
      </c>
      <c r="F10" s="24" t="s">
        <v>328</v>
      </c>
      <c r="G10" s="24" t="s">
        <v>329</v>
      </c>
      <c r="H10" s="24" t="s">
        <v>330</v>
      </c>
      <c r="I10" s="26" t="s">
        <v>331</v>
      </c>
      <c r="J10" s="24" t="s">
        <v>332</v>
      </c>
      <c r="K10" s="24" t="s">
        <v>333</v>
      </c>
      <c r="L10" s="25" t="s">
        <v>334</v>
      </c>
      <c r="M10" s="27" t="s">
        <v>335</v>
      </c>
      <c r="N10" s="7"/>
    </row>
    <row r="11" spans="1:14" ht="15" customHeight="1">
      <c r="A11" s="7"/>
      <c r="B11" s="58">
        <v>8</v>
      </c>
      <c r="C11" s="77" t="s">
        <v>336</v>
      </c>
      <c r="D11" s="24" t="s">
        <v>61</v>
      </c>
      <c r="E11" s="25" t="s">
        <v>337</v>
      </c>
      <c r="F11" s="24" t="s">
        <v>338</v>
      </c>
      <c r="G11" s="24" t="s">
        <v>339</v>
      </c>
      <c r="H11" s="24" t="s">
        <v>340</v>
      </c>
      <c r="I11" s="26" t="s">
        <v>341</v>
      </c>
      <c r="J11" s="24" t="s">
        <v>342</v>
      </c>
      <c r="K11" s="24" t="s">
        <v>343</v>
      </c>
      <c r="L11" s="25" t="s">
        <v>344</v>
      </c>
      <c r="M11" s="27" t="s">
        <v>345</v>
      </c>
      <c r="N11" s="7"/>
    </row>
    <row r="12" spans="1:14" ht="15" customHeight="1">
      <c r="A12" s="7"/>
      <c r="B12" s="58">
        <v>9</v>
      </c>
      <c r="C12" s="77" t="s">
        <v>38</v>
      </c>
      <c r="D12" s="24" t="s">
        <v>365</v>
      </c>
      <c r="E12" s="25" t="s">
        <v>366</v>
      </c>
      <c r="F12" s="24" t="s">
        <v>367</v>
      </c>
      <c r="G12" s="24" t="s">
        <v>368</v>
      </c>
      <c r="H12" s="24" t="s">
        <v>369</v>
      </c>
      <c r="I12" s="26" t="s">
        <v>370</v>
      </c>
      <c r="J12" s="26" t="s">
        <v>371</v>
      </c>
      <c r="K12" s="24" t="s">
        <v>372</v>
      </c>
      <c r="L12" s="25" t="s">
        <v>373</v>
      </c>
      <c r="M12" s="27" t="s">
        <v>374</v>
      </c>
      <c r="N12" s="7"/>
    </row>
    <row r="13" spans="1:14" ht="15" customHeight="1">
      <c r="A13" s="7"/>
      <c r="B13" s="58">
        <v>10</v>
      </c>
      <c r="C13" s="77" t="s">
        <v>41</v>
      </c>
      <c r="D13" s="24" t="s">
        <v>375</v>
      </c>
      <c r="E13" s="25" t="s">
        <v>376</v>
      </c>
      <c r="F13" s="24" t="s">
        <v>377</v>
      </c>
      <c r="G13" s="24" t="s">
        <v>378</v>
      </c>
      <c r="H13" s="24" t="s">
        <v>379</v>
      </c>
      <c r="I13" s="26" t="s">
        <v>380</v>
      </c>
      <c r="J13" s="24" t="s">
        <v>381</v>
      </c>
      <c r="K13" s="24" t="s">
        <v>382</v>
      </c>
      <c r="L13" s="25" t="s">
        <v>383</v>
      </c>
      <c r="M13" s="27" t="s">
        <v>384</v>
      </c>
      <c r="N13" s="7"/>
    </row>
    <row r="14" spans="1:14" ht="15" customHeight="1">
      <c r="A14" s="7"/>
      <c r="B14" s="58">
        <v>11</v>
      </c>
      <c r="C14" s="77" t="s">
        <v>44</v>
      </c>
      <c r="D14" s="24" t="s">
        <v>385</v>
      </c>
      <c r="E14" s="25" t="s">
        <v>386</v>
      </c>
      <c r="F14" s="24" t="s">
        <v>387</v>
      </c>
      <c r="G14" s="24" t="s">
        <v>388</v>
      </c>
      <c r="H14" s="24" t="s">
        <v>389</v>
      </c>
      <c r="I14" s="26" t="s">
        <v>390</v>
      </c>
      <c r="J14" s="24" t="s">
        <v>391</v>
      </c>
      <c r="K14" s="24" t="s">
        <v>392</v>
      </c>
      <c r="L14" s="25" t="s">
        <v>393</v>
      </c>
      <c r="M14" s="27" t="s">
        <v>394</v>
      </c>
      <c r="N14" s="7"/>
    </row>
    <row r="15" spans="1:14" ht="15" customHeight="1">
      <c r="A15" s="7"/>
      <c r="B15" s="58">
        <v>12</v>
      </c>
      <c r="C15" s="77" t="s">
        <v>85</v>
      </c>
      <c r="D15" s="24" t="s">
        <v>395</v>
      </c>
      <c r="E15" s="25" t="s">
        <v>396</v>
      </c>
      <c r="F15" s="24" t="s">
        <v>397</v>
      </c>
      <c r="G15" s="24" t="s">
        <v>398</v>
      </c>
      <c r="H15" s="24" t="s">
        <v>399</v>
      </c>
      <c r="I15" s="74" t="s">
        <v>400</v>
      </c>
      <c r="J15" s="24" t="s">
        <v>401</v>
      </c>
      <c r="K15" s="24" t="s">
        <v>402</v>
      </c>
      <c r="L15" s="25" t="s">
        <v>403</v>
      </c>
      <c r="M15" s="27" t="s">
        <v>404</v>
      </c>
      <c r="N15" s="7"/>
    </row>
    <row r="16" spans="1:14" ht="15" customHeight="1">
      <c r="A16" s="7"/>
      <c r="B16" s="58">
        <v>13</v>
      </c>
      <c r="C16" s="77" t="s">
        <v>444</v>
      </c>
      <c r="D16" s="24" t="s">
        <v>445</v>
      </c>
      <c r="E16" s="25" t="s">
        <v>446</v>
      </c>
      <c r="F16" s="24" t="s">
        <v>447</v>
      </c>
      <c r="G16" s="24" t="s">
        <v>448</v>
      </c>
      <c r="H16" s="24" t="s">
        <v>449</v>
      </c>
      <c r="I16" s="26" t="s">
        <v>450</v>
      </c>
      <c r="J16" s="24" t="s">
        <v>451</v>
      </c>
      <c r="K16" s="24" t="s">
        <v>452</v>
      </c>
      <c r="L16" s="25" t="s">
        <v>453</v>
      </c>
      <c r="M16" s="27" t="s">
        <v>454</v>
      </c>
      <c r="N16" s="7"/>
    </row>
    <row r="17" spans="1:14" ht="15" customHeight="1">
      <c r="A17" s="7"/>
      <c r="B17" s="58">
        <v>14</v>
      </c>
      <c r="C17" s="77" t="s">
        <v>455</v>
      </c>
      <c r="D17" s="24" t="s">
        <v>456</v>
      </c>
      <c r="E17" s="25" t="s">
        <v>457</v>
      </c>
      <c r="F17" s="24" t="s">
        <v>458</v>
      </c>
      <c r="G17" s="24" t="s">
        <v>459</v>
      </c>
      <c r="H17" s="24" t="s">
        <v>460</v>
      </c>
      <c r="I17" s="26" t="s">
        <v>461</v>
      </c>
      <c r="J17" s="24" t="s">
        <v>462</v>
      </c>
      <c r="K17" s="24" t="s">
        <v>463</v>
      </c>
      <c r="L17" s="25" t="s">
        <v>464</v>
      </c>
      <c r="M17" s="27" t="s">
        <v>465</v>
      </c>
      <c r="N17" s="7"/>
    </row>
    <row r="18" spans="1:14" ht="15" customHeight="1">
      <c r="A18" s="7"/>
      <c r="B18" s="58">
        <v>15</v>
      </c>
      <c r="C18" s="77" t="s">
        <v>466</v>
      </c>
      <c r="D18" s="24" t="s">
        <v>467</v>
      </c>
      <c r="E18" s="25" t="s">
        <v>468</v>
      </c>
      <c r="F18" s="24" t="s">
        <v>469</v>
      </c>
      <c r="G18" s="24" t="s">
        <v>470</v>
      </c>
      <c r="H18" s="24" t="s">
        <v>471</v>
      </c>
      <c r="I18" s="26" t="s">
        <v>472</v>
      </c>
      <c r="J18" s="24" t="s">
        <v>473</v>
      </c>
      <c r="K18" s="24" t="s">
        <v>474</v>
      </c>
      <c r="L18" s="25" t="s">
        <v>475</v>
      </c>
      <c r="M18" s="27" t="s">
        <v>476</v>
      </c>
      <c r="N18" s="7"/>
    </row>
    <row r="19" spans="1:14" ht="15" customHeight="1" thickBot="1">
      <c r="A19" s="7"/>
      <c r="B19" s="59">
        <v>16</v>
      </c>
      <c r="C19" s="78" t="s">
        <v>477</v>
      </c>
      <c r="D19" s="28" t="s">
        <v>478</v>
      </c>
      <c r="E19" s="29" t="s">
        <v>479</v>
      </c>
      <c r="F19" s="28" t="s">
        <v>480</v>
      </c>
      <c r="G19" s="28" t="s">
        <v>481</v>
      </c>
      <c r="H19" s="28" t="s">
        <v>482</v>
      </c>
      <c r="I19" s="30" t="s">
        <v>483</v>
      </c>
      <c r="J19" s="28" t="s">
        <v>484</v>
      </c>
      <c r="K19" s="28" t="s">
        <v>485</v>
      </c>
      <c r="L19" s="29" t="s">
        <v>486</v>
      </c>
      <c r="M19" s="31" t="s">
        <v>487</v>
      </c>
      <c r="N19" s="7"/>
    </row>
    <row r="20" spans="1:14" ht="9.75" customHeight="1" thickTop="1">
      <c r="A20" s="7"/>
      <c r="B20" s="10"/>
      <c r="C20" s="11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2:13" ht="19.5" customHeight="1" thickBot="1">
      <c r="B21" s="95" t="s">
        <v>18</v>
      </c>
      <c r="C21" s="95"/>
      <c r="D21" s="95"/>
      <c r="E21" s="96"/>
      <c r="F21" s="96"/>
      <c r="G21" s="96"/>
      <c r="H21" s="96"/>
      <c r="I21" s="96"/>
      <c r="J21" s="12"/>
      <c r="K21" s="13"/>
      <c r="L21" s="13"/>
      <c r="M21" s="13"/>
    </row>
    <row r="22" spans="2:13" ht="13.5" customHeight="1" thickTop="1">
      <c r="B22" s="102"/>
      <c r="C22" s="106" t="s">
        <v>5</v>
      </c>
      <c r="D22" s="108" t="s">
        <v>6</v>
      </c>
      <c r="E22" s="98" t="s">
        <v>7</v>
      </c>
      <c r="F22" s="98"/>
      <c r="G22" s="98"/>
      <c r="H22" s="98"/>
      <c r="I22" s="98"/>
      <c r="J22" s="98"/>
      <c r="K22" s="98"/>
      <c r="L22" s="98"/>
      <c r="M22" s="99"/>
    </row>
    <row r="23" spans="2:13" ht="13.5" customHeight="1" thickBot="1">
      <c r="B23" s="103"/>
      <c r="C23" s="107"/>
      <c r="D23" s="109"/>
      <c r="E23" s="17" t="s">
        <v>8</v>
      </c>
      <c r="F23" s="16" t="s">
        <v>9</v>
      </c>
      <c r="G23" s="16" t="s">
        <v>10</v>
      </c>
      <c r="H23" s="16" t="s">
        <v>11</v>
      </c>
      <c r="I23" s="18" t="s">
        <v>12</v>
      </c>
      <c r="J23" s="16" t="s">
        <v>13</v>
      </c>
      <c r="K23" s="16" t="s">
        <v>14</v>
      </c>
      <c r="L23" s="17" t="s">
        <v>15</v>
      </c>
      <c r="M23" s="19" t="s">
        <v>16</v>
      </c>
    </row>
    <row r="24" spans="1:13" ht="15" customHeight="1" thickTop="1">
      <c r="A24" s="14"/>
      <c r="B24" s="57">
        <v>1</v>
      </c>
      <c r="C24" s="76" t="s">
        <v>45</v>
      </c>
      <c r="D24" s="20" t="s">
        <v>261</v>
      </c>
      <c r="E24" s="21" t="s">
        <v>262</v>
      </c>
      <c r="F24" s="20" t="s">
        <v>263</v>
      </c>
      <c r="G24" s="20" t="s">
        <v>264</v>
      </c>
      <c r="H24" s="20" t="s">
        <v>265</v>
      </c>
      <c r="I24" s="22" t="s">
        <v>266</v>
      </c>
      <c r="J24" s="20" t="s">
        <v>267</v>
      </c>
      <c r="K24" s="20" t="s">
        <v>268</v>
      </c>
      <c r="L24" s="21" t="s">
        <v>269</v>
      </c>
      <c r="M24" s="50" t="s">
        <v>270</v>
      </c>
    </row>
    <row r="25" spans="1:13" ht="15" customHeight="1">
      <c r="A25" s="15"/>
      <c r="B25" s="58">
        <v>2</v>
      </c>
      <c r="C25" s="77" t="s">
        <v>56</v>
      </c>
      <c r="D25" s="24" t="s">
        <v>271</v>
      </c>
      <c r="E25" s="25" t="s">
        <v>272</v>
      </c>
      <c r="F25" s="24" t="s">
        <v>273</v>
      </c>
      <c r="G25" s="24" t="s">
        <v>274</v>
      </c>
      <c r="H25" s="24" t="s">
        <v>275</v>
      </c>
      <c r="I25" s="26" t="s">
        <v>276</v>
      </c>
      <c r="J25" s="24" t="s">
        <v>277</v>
      </c>
      <c r="K25" s="24" t="s">
        <v>278</v>
      </c>
      <c r="L25" s="25" t="s">
        <v>279</v>
      </c>
      <c r="M25" s="27" t="s">
        <v>280</v>
      </c>
    </row>
    <row r="26" spans="1:13" ht="15" customHeight="1">
      <c r="A26" s="15"/>
      <c r="B26" s="58">
        <v>3</v>
      </c>
      <c r="C26" s="77" t="s">
        <v>62</v>
      </c>
      <c r="D26" s="24" t="s">
        <v>80</v>
      </c>
      <c r="E26" s="25" t="s">
        <v>281</v>
      </c>
      <c r="F26" s="24" t="s">
        <v>282</v>
      </c>
      <c r="G26" s="24" t="s">
        <v>283</v>
      </c>
      <c r="H26" s="24" t="s">
        <v>284</v>
      </c>
      <c r="I26" s="26" t="s">
        <v>285</v>
      </c>
      <c r="J26" s="24" t="s">
        <v>286</v>
      </c>
      <c r="K26" s="24" t="s">
        <v>287</v>
      </c>
      <c r="L26" s="25" t="s">
        <v>288</v>
      </c>
      <c r="M26" s="27" t="s">
        <v>289</v>
      </c>
    </row>
    <row r="27" spans="2:13" ht="15" customHeight="1">
      <c r="B27" s="58">
        <v>4</v>
      </c>
      <c r="C27" s="77" t="s">
        <v>35</v>
      </c>
      <c r="D27" s="24" t="s">
        <v>54</v>
      </c>
      <c r="E27" s="25" t="s">
        <v>290</v>
      </c>
      <c r="F27" s="24" t="s">
        <v>291</v>
      </c>
      <c r="G27" s="24" t="s">
        <v>292</v>
      </c>
      <c r="H27" s="24" t="s">
        <v>293</v>
      </c>
      <c r="I27" s="26" t="s">
        <v>294</v>
      </c>
      <c r="J27" s="24" t="s">
        <v>295</v>
      </c>
      <c r="K27" s="24" t="s">
        <v>296</v>
      </c>
      <c r="L27" s="25" t="s">
        <v>297</v>
      </c>
      <c r="M27" s="27" t="s">
        <v>298</v>
      </c>
    </row>
    <row r="28" spans="1:13" ht="15" customHeight="1">
      <c r="A28" s="15"/>
      <c r="B28" s="58">
        <v>5</v>
      </c>
      <c r="C28" s="77" t="s">
        <v>79</v>
      </c>
      <c r="D28" s="24" t="s">
        <v>78</v>
      </c>
      <c r="E28" s="25" t="s">
        <v>299</v>
      </c>
      <c r="F28" s="24" t="s">
        <v>300</v>
      </c>
      <c r="G28" s="24" t="s">
        <v>301</v>
      </c>
      <c r="H28" s="24" t="s">
        <v>302</v>
      </c>
      <c r="I28" s="26" t="s">
        <v>303</v>
      </c>
      <c r="J28" s="24" t="s">
        <v>304</v>
      </c>
      <c r="K28" s="24" t="s">
        <v>305</v>
      </c>
      <c r="L28" s="25" t="s">
        <v>306</v>
      </c>
      <c r="M28" s="27" t="s">
        <v>307</v>
      </c>
    </row>
    <row r="29" spans="1:13" ht="15" customHeight="1">
      <c r="A29" s="15"/>
      <c r="B29" s="58">
        <v>6</v>
      </c>
      <c r="C29" s="77" t="s">
        <v>36</v>
      </c>
      <c r="D29" s="24" t="s">
        <v>52</v>
      </c>
      <c r="E29" s="25" t="s">
        <v>308</v>
      </c>
      <c r="F29" s="24" t="s">
        <v>309</v>
      </c>
      <c r="G29" s="24" t="s">
        <v>310</v>
      </c>
      <c r="H29" s="24" t="s">
        <v>311</v>
      </c>
      <c r="I29" s="26" t="s">
        <v>312</v>
      </c>
      <c r="J29" s="24" t="s">
        <v>313</v>
      </c>
      <c r="K29" s="24" t="s">
        <v>314</v>
      </c>
      <c r="L29" s="25" t="s">
        <v>315</v>
      </c>
      <c r="M29" s="27" t="s">
        <v>316</v>
      </c>
    </row>
    <row r="30" spans="1:13" ht="15" customHeight="1">
      <c r="A30" s="15"/>
      <c r="B30" s="58">
        <v>7</v>
      </c>
      <c r="C30" s="77" t="s">
        <v>46</v>
      </c>
      <c r="D30" s="24" t="s">
        <v>55</v>
      </c>
      <c r="E30" s="56" t="s">
        <v>317</v>
      </c>
      <c r="F30" s="24" t="s">
        <v>318</v>
      </c>
      <c r="G30" s="24" t="s">
        <v>319</v>
      </c>
      <c r="H30" s="24" t="s">
        <v>320</v>
      </c>
      <c r="I30" s="26" t="s">
        <v>321</v>
      </c>
      <c r="J30" s="24" t="s">
        <v>322</v>
      </c>
      <c r="K30" s="24" t="s">
        <v>323</v>
      </c>
      <c r="L30" s="25" t="s">
        <v>324</v>
      </c>
      <c r="M30" s="27" t="s">
        <v>325</v>
      </c>
    </row>
    <row r="31" spans="1:13" ht="15" customHeight="1">
      <c r="A31" s="15"/>
      <c r="B31" s="58">
        <v>8</v>
      </c>
      <c r="C31" s="77" t="s">
        <v>326</v>
      </c>
      <c r="D31" s="24" t="s">
        <v>81</v>
      </c>
      <c r="E31" s="25" t="s">
        <v>346</v>
      </c>
      <c r="F31" s="24" t="s">
        <v>347</v>
      </c>
      <c r="G31" s="24" t="s">
        <v>348</v>
      </c>
      <c r="H31" s="24" t="s">
        <v>349</v>
      </c>
      <c r="I31" s="26" t="s">
        <v>350</v>
      </c>
      <c r="J31" s="24" t="s">
        <v>351</v>
      </c>
      <c r="K31" s="24" t="s">
        <v>352</v>
      </c>
      <c r="L31" s="25" t="s">
        <v>353</v>
      </c>
      <c r="M31" s="27" t="s">
        <v>354</v>
      </c>
    </row>
    <row r="32" spans="1:13" ht="15" customHeight="1">
      <c r="A32" s="15"/>
      <c r="B32" s="58">
        <v>9</v>
      </c>
      <c r="C32" s="77" t="s">
        <v>336</v>
      </c>
      <c r="D32" s="24" t="s">
        <v>355</v>
      </c>
      <c r="E32" s="25" t="s">
        <v>356</v>
      </c>
      <c r="F32" s="24" t="s">
        <v>357</v>
      </c>
      <c r="G32" s="24" t="s">
        <v>358</v>
      </c>
      <c r="H32" s="24" t="s">
        <v>359</v>
      </c>
      <c r="I32" s="26" t="s">
        <v>360</v>
      </c>
      <c r="J32" s="24" t="s">
        <v>361</v>
      </c>
      <c r="K32" s="24" t="s">
        <v>362</v>
      </c>
      <c r="L32" s="25" t="s">
        <v>363</v>
      </c>
      <c r="M32" s="27" t="s">
        <v>364</v>
      </c>
    </row>
    <row r="33" spans="2:13" ht="15" customHeight="1">
      <c r="B33" s="58">
        <v>10</v>
      </c>
      <c r="C33" s="77" t="s">
        <v>41</v>
      </c>
      <c r="D33" s="24" t="s">
        <v>405</v>
      </c>
      <c r="E33" s="25" t="s">
        <v>406</v>
      </c>
      <c r="F33" s="24" t="s">
        <v>407</v>
      </c>
      <c r="G33" s="24" t="s">
        <v>408</v>
      </c>
      <c r="H33" s="24" t="s">
        <v>409</v>
      </c>
      <c r="I33" s="26" t="s">
        <v>410</v>
      </c>
      <c r="J33" s="24" t="s">
        <v>411</v>
      </c>
      <c r="K33" s="24" t="s">
        <v>412</v>
      </c>
      <c r="L33" s="25" t="s">
        <v>413</v>
      </c>
      <c r="M33" s="27" t="s">
        <v>518</v>
      </c>
    </row>
    <row r="34" spans="2:13" ht="15" customHeight="1">
      <c r="B34" s="58">
        <v>11</v>
      </c>
      <c r="C34" s="77" t="s">
        <v>47</v>
      </c>
      <c r="D34" s="24" t="s">
        <v>414</v>
      </c>
      <c r="E34" s="25" t="s">
        <v>415</v>
      </c>
      <c r="F34" s="24" t="s">
        <v>416</v>
      </c>
      <c r="G34" s="24" t="s">
        <v>417</v>
      </c>
      <c r="H34" s="24" t="s">
        <v>418</v>
      </c>
      <c r="I34" s="26" t="s">
        <v>419</v>
      </c>
      <c r="J34" s="24" t="s">
        <v>420</v>
      </c>
      <c r="K34" s="24" t="s">
        <v>421</v>
      </c>
      <c r="L34" s="25" t="s">
        <v>422</v>
      </c>
      <c r="M34" s="27" t="s">
        <v>423</v>
      </c>
    </row>
    <row r="35" spans="1:13" ht="15" customHeight="1">
      <c r="A35" s="15"/>
      <c r="B35" s="58">
        <v>12</v>
      </c>
      <c r="C35" s="77" t="s">
        <v>38</v>
      </c>
      <c r="D35" s="24" t="s">
        <v>424</v>
      </c>
      <c r="E35" s="25" t="s">
        <v>425</v>
      </c>
      <c r="F35" s="24" t="s">
        <v>426</v>
      </c>
      <c r="G35" s="24" t="s">
        <v>427</v>
      </c>
      <c r="H35" s="24" t="s">
        <v>428</v>
      </c>
      <c r="I35" s="26" t="s">
        <v>429</v>
      </c>
      <c r="J35" s="24" t="s">
        <v>430</v>
      </c>
      <c r="K35" s="24" t="s">
        <v>431</v>
      </c>
      <c r="L35" s="25" t="s">
        <v>432</v>
      </c>
      <c r="M35" s="27" t="s">
        <v>433</v>
      </c>
    </row>
    <row r="36" spans="1:13" ht="15" customHeight="1">
      <c r="A36" s="15"/>
      <c r="B36" s="58">
        <v>13</v>
      </c>
      <c r="C36" s="77" t="s">
        <v>85</v>
      </c>
      <c r="D36" s="24" t="s">
        <v>434</v>
      </c>
      <c r="E36" s="25" t="s">
        <v>435</v>
      </c>
      <c r="F36" s="24" t="s">
        <v>436</v>
      </c>
      <c r="G36" s="24" t="s">
        <v>437</v>
      </c>
      <c r="H36" s="24" t="s">
        <v>438</v>
      </c>
      <c r="I36" s="26" t="s">
        <v>439</v>
      </c>
      <c r="J36" s="24" t="s">
        <v>440</v>
      </c>
      <c r="K36" s="24" t="s">
        <v>441</v>
      </c>
      <c r="L36" s="25" t="s">
        <v>442</v>
      </c>
      <c r="M36" s="27" t="s">
        <v>443</v>
      </c>
    </row>
    <row r="37" spans="1:13" ht="15" customHeight="1">
      <c r="A37" s="15"/>
      <c r="B37" s="58">
        <v>14</v>
      </c>
      <c r="C37" s="77" t="s">
        <v>488</v>
      </c>
      <c r="D37" s="24" t="s">
        <v>489</v>
      </c>
      <c r="E37" s="25" t="s">
        <v>490</v>
      </c>
      <c r="F37" s="24" t="s">
        <v>491</v>
      </c>
      <c r="G37" s="24" t="s">
        <v>492</v>
      </c>
      <c r="H37" s="24" t="s">
        <v>493</v>
      </c>
      <c r="I37" s="26" t="s">
        <v>494</v>
      </c>
      <c r="J37" s="24" t="s">
        <v>495</v>
      </c>
      <c r="K37" s="24" t="s">
        <v>496</v>
      </c>
      <c r="L37" s="25" t="s">
        <v>82</v>
      </c>
      <c r="M37" s="27" t="s">
        <v>497</v>
      </c>
    </row>
    <row r="38" spans="2:13" ht="15" customHeight="1">
      <c r="B38" s="58">
        <v>15</v>
      </c>
      <c r="C38" s="77" t="s">
        <v>444</v>
      </c>
      <c r="D38" s="24" t="s">
        <v>498</v>
      </c>
      <c r="E38" s="25" t="s">
        <v>499</v>
      </c>
      <c r="F38" s="24" t="s">
        <v>500</v>
      </c>
      <c r="G38" s="24" t="s">
        <v>501</v>
      </c>
      <c r="H38" s="24" t="s">
        <v>502</v>
      </c>
      <c r="I38" s="26" t="s">
        <v>503</v>
      </c>
      <c r="J38" s="24" t="s">
        <v>504</v>
      </c>
      <c r="K38" s="24" t="s">
        <v>505</v>
      </c>
      <c r="L38" s="25" t="s">
        <v>506</v>
      </c>
      <c r="M38" s="27" t="s">
        <v>507</v>
      </c>
    </row>
    <row r="39" spans="2:13" ht="15" customHeight="1" thickBot="1">
      <c r="B39" s="59">
        <v>16</v>
      </c>
      <c r="C39" s="78" t="s">
        <v>455</v>
      </c>
      <c r="D39" s="28" t="s">
        <v>508</v>
      </c>
      <c r="E39" s="29" t="s">
        <v>509</v>
      </c>
      <c r="F39" s="28" t="s">
        <v>510</v>
      </c>
      <c r="G39" s="28" t="s">
        <v>511</v>
      </c>
      <c r="H39" s="28" t="s">
        <v>512</v>
      </c>
      <c r="I39" s="30" t="s">
        <v>513</v>
      </c>
      <c r="J39" s="28" t="s">
        <v>514</v>
      </c>
      <c r="K39" s="28" t="s">
        <v>515</v>
      </c>
      <c r="L39" s="29" t="s">
        <v>516</v>
      </c>
      <c r="M39" s="31" t="s">
        <v>517</v>
      </c>
    </row>
    <row r="40" spans="2:13" ht="12.75" thickTop="1">
      <c r="B40" s="7"/>
      <c r="C40" s="10"/>
      <c r="D40" s="7"/>
      <c r="E40" s="7"/>
      <c r="F40" s="7"/>
      <c r="G40" s="7"/>
      <c r="H40" s="7"/>
      <c r="I40" s="7"/>
      <c r="J40" s="7"/>
      <c r="K40" s="7"/>
      <c r="L40" s="7"/>
      <c r="M40" s="7"/>
    </row>
  </sheetData>
  <sheetProtection/>
  <mergeCells count="10">
    <mergeCell ref="B22:B23"/>
    <mergeCell ref="C22:C23"/>
    <mergeCell ref="D22:D23"/>
    <mergeCell ref="E22:M22"/>
    <mergeCell ref="B1:I1"/>
    <mergeCell ref="B2:B3"/>
    <mergeCell ref="C2:C3"/>
    <mergeCell ref="D2:D3"/>
    <mergeCell ref="E2:M2"/>
    <mergeCell ref="B21:I2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7"/>
    <pageSetUpPr fitToPage="1"/>
  </sheetPr>
  <dimension ref="A1:N40"/>
  <sheetViews>
    <sheetView zoomScalePageLayoutView="0" workbookViewId="0" topLeftCell="A17">
      <selection activeCell="C24" sqref="C24"/>
    </sheetView>
  </sheetViews>
  <sheetFormatPr defaultColWidth="10.00390625" defaultRowHeight="13.5"/>
  <cols>
    <col min="1" max="1" width="1.625" style="8" customWidth="1"/>
    <col min="2" max="2" width="4.25390625" style="8" customWidth="1"/>
    <col min="3" max="3" width="9.75390625" style="32" customWidth="1"/>
    <col min="4" max="4" width="10.625" style="8" customWidth="1"/>
    <col min="5" max="13" width="12.75390625" style="8" customWidth="1"/>
    <col min="14" max="14" width="10.00390625" style="8" bestFit="1" customWidth="1"/>
    <col min="15" max="16384" width="10.00390625" style="8" customWidth="1"/>
  </cols>
  <sheetData>
    <row r="1" spans="2:13" ht="19.5" customHeight="1">
      <c r="B1" s="95" t="s">
        <v>4</v>
      </c>
      <c r="C1" s="95"/>
      <c r="D1" s="95"/>
      <c r="E1" s="96"/>
      <c r="F1" s="96"/>
      <c r="G1" s="96"/>
      <c r="H1" s="96"/>
      <c r="I1" s="96"/>
      <c r="J1" s="9"/>
      <c r="K1" s="9"/>
      <c r="L1" s="9"/>
      <c r="M1" s="9"/>
    </row>
    <row r="2" spans="1:14" ht="13.5" customHeight="1">
      <c r="A2" s="7"/>
      <c r="B2" s="100"/>
      <c r="C2" s="104" t="s">
        <v>5</v>
      </c>
      <c r="D2" s="108" t="s">
        <v>6</v>
      </c>
      <c r="E2" s="97" t="s">
        <v>7</v>
      </c>
      <c r="F2" s="98"/>
      <c r="G2" s="98"/>
      <c r="H2" s="98"/>
      <c r="I2" s="98"/>
      <c r="J2" s="98"/>
      <c r="K2" s="98"/>
      <c r="L2" s="98"/>
      <c r="M2" s="99"/>
      <c r="N2" s="7"/>
    </row>
    <row r="3" spans="1:14" ht="13.5" customHeight="1" thickBot="1">
      <c r="A3" s="7"/>
      <c r="B3" s="101"/>
      <c r="C3" s="105"/>
      <c r="D3" s="109"/>
      <c r="E3" s="17" t="s">
        <v>8</v>
      </c>
      <c r="F3" s="16" t="s">
        <v>9</v>
      </c>
      <c r="G3" s="16" t="s">
        <v>10</v>
      </c>
      <c r="H3" s="16" t="s">
        <v>11</v>
      </c>
      <c r="I3" s="18" t="s">
        <v>12</v>
      </c>
      <c r="J3" s="16" t="s">
        <v>13</v>
      </c>
      <c r="K3" s="16" t="s">
        <v>14</v>
      </c>
      <c r="L3" s="17" t="s">
        <v>15</v>
      </c>
      <c r="M3" s="19" t="s">
        <v>16</v>
      </c>
      <c r="N3" s="7"/>
    </row>
    <row r="4" spans="1:14" ht="15" customHeight="1" thickTop="1">
      <c r="A4" s="7"/>
      <c r="B4" s="57">
        <v>1</v>
      </c>
      <c r="C4" s="76" t="s">
        <v>444</v>
      </c>
      <c r="D4" s="20" t="str">
        <f>VLOOKUP($C4,'団体名簿データ'!$C$4:$M$19,2,FALSE)</f>
        <v>杉江　尚紀</v>
      </c>
      <c r="E4" s="21" t="str">
        <f>VLOOKUP($C4,'団体名簿データ'!$C$4:$M$19,3,FALSE)</f>
        <v>間宮　浩輝②</v>
      </c>
      <c r="F4" s="20" t="str">
        <f>VLOOKUP($C4,'団体名簿データ'!$C$4:$M$19,4,FALSE)</f>
        <v>岩田幸太郎②</v>
      </c>
      <c r="G4" s="20" t="str">
        <f>VLOOKUP($C4,'団体名簿データ'!$C$4:$M$19,5,FALSE)</f>
        <v>山口　智哉②</v>
      </c>
      <c r="H4" s="20" t="str">
        <f>VLOOKUP($C4,'団体名簿データ'!$C$4:$M$19,6,FALSE)</f>
        <v>石埜　光輝①</v>
      </c>
      <c r="I4" s="22" t="str">
        <f>VLOOKUP($C4,'団体名簿データ'!$C$4:$M$19,7,FALSE)</f>
        <v>川田　駿実①</v>
      </c>
      <c r="J4" s="20" t="str">
        <f>VLOOKUP($C4,'団体名簿データ'!$C$4:$M$19,8,FALSE)</f>
        <v>村田　英夢①</v>
      </c>
      <c r="K4" s="20" t="str">
        <f>VLOOKUP($C4,'団体名簿データ'!$C$4:$M$19,9,FALSE)</f>
        <v>淺野　洸司①</v>
      </c>
      <c r="L4" s="21" t="str">
        <f>VLOOKUP($C4,'団体名簿データ'!$C$4:$M$19,10,FALSE)</f>
        <v>立石　真也①</v>
      </c>
      <c r="M4" s="23" t="str">
        <f>VLOOKUP($C4,'団体名簿データ'!$C$4:$M$19,11,FALSE)</f>
        <v>一色　凌介②</v>
      </c>
      <c r="N4" s="7"/>
    </row>
    <row r="5" spans="1:14" ht="15" customHeight="1">
      <c r="A5" s="7"/>
      <c r="B5" s="58">
        <v>2</v>
      </c>
      <c r="C5" s="77" t="s">
        <v>85</v>
      </c>
      <c r="D5" s="24" t="str">
        <f>VLOOKUP($C5,'団体名簿データ'!$C$4:$M$19,2,FALSE)</f>
        <v>天池　光広</v>
      </c>
      <c r="E5" s="25" t="str">
        <f>VLOOKUP($C5,'団体名簿データ'!$C$4:$M$19,3,FALSE)</f>
        <v>有賀　絢平②</v>
      </c>
      <c r="F5" s="24" t="str">
        <f>VLOOKUP($C5,'団体名簿データ'!$C$4:$M$19,4,FALSE)</f>
        <v>加藤　　光②</v>
      </c>
      <c r="G5" s="24" t="str">
        <f>VLOOKUP($C5,'団体名簿データ'!$C$4:$M$19,5,FALSE)</f>
        <v>糟谷　　翔②</v>
      </c>
      <c r="H5" s="24" t="str">
        <f>VLOOKUP($C5,'団体名簿データ'!$C$4:$M$19,6,FALSE)</f>
        <v>土屋　祥行②</v>
      </c>
      <c r="I5" s="26" t="str">
        <f>VLOOKUP($C5,'団体名簿データ'!$C$4:$M$19,7,FALSE)</f>
        <v>藤田　陽成②</v>
      </c>
      <c r="J5" s="24" t="str">
        <f>VLOOKUP($C5,'団体名簿データ'!$C$4:$M$19,8,FALSE)</f>
        <v>亀谷　尚央①</v>
      </c>
      <c r="K5" s="24" t="str">
        <f>VLOOKUP($C5,'団体名簿データ'!$C$4:$M$19,9,FALSE)</f>
        <v>今井　渉太②</v>
      </c>
      <c r="L5" s="25" t="str">
        <f>VLOOKUP($C5,'団体名簿データ'!$C$4:$M$19,10,FALSE)</f>
        <v>石川　剛翔②</v>
      </c>
      <c r="M5" s="27" t="str">
        <f>VLOOKUP($C5,'団体名簿データ'!$C$4:$M$19,11,FALSE)</f>
        <v>辻　　洸瑠①</v>
      </c>
      <c r="N5" s="7"/>
    </row>
    <row r="6" spans="1:14" ht="15" customHeight="1">
      <c r="A6" s="7"/>
      <c r="B6" s="58">
        <v>3</v>
      </c>
      <c r="C6" s="77" t="s">
        <v>46</v>
      </c>
      <c r="D6" s="24" t="str">
        <f>VLOOKUP($C6,'団体名簿データ'!$C$4:$M$19,2,FALSE)</f>
        <v>安永　一貴</v>
      </c>
      <c r="E6" s="25" t="str">
        <f>VLOOKUP($C6,'団体名簿データ'!$C$4:$M$19,3,FALSE)</f>
        <v>飯沼　優斗②</v>
      </c>
      <c r="F6" s="24" t="str">
        <f>VLOOKUP($C6,'団体名簿データ'!$C$4:$M$19,4,FALSE)</f>
        <v>澤田功太郎②</v>
      </c>
      <c r="G6" s="24" t="str">
        <f>VLOOKUP($C6,'団体名簿データ'!$C$4:$M$19,5,FALSE)</f>
        <v>柴田　裕平②</v>
      </c>
      <c r="H6" s="24" t="str">
        <f>VLOOKUP($C6,'団体名簿データ'!$C$4:$M$19,6,FALSE)</f>
        <v>今尾　　僚②</v>
      </c>
      <c r="I6" s="26" t="str">
        <f>VLOOKUP($C6,'団体名簿データ'!$C$4:$M$19,7,FALSE)</f>
        <v>大野　竜輝②</v>
      </c>
      <c r="J6" s="24" t="str">
        <f>VLOOKUP($C6,'団体名簿データ'!$C$4:$M$19,8,FALSE)</f>
        <v>川瀬　愛翔②</v>
      </c>
      <c r="K6" s="24" t="str">
        <f>VLOOKUP($C6,'団体名簿データ'!$C$4:$M$19,9,FALSE)</f>
        <v>木村　祐介①</v>
      </c>
      <c r="L6" s="25" t="str">
        <f>VLOOKUP($C6,'団体名簿データ'!$C$4:$M$19,10,FALSE)</f>
        <v>渡辺　　駿①</v>
      </c>
      <c r="M6" s="27" t="str">
        <f>VLOOKUP($C6,'団体名簿データ'!$C$4:$M$19,11,FALSE)</f>
        <v>三輪　祐大①</v>
      </c>
      <c r="N6" s="7"/>
    </row>
    <row r="7" spans="1:14" ht="15" customHeight="1">
      <c r="A7" s="7"/>
      <c r="B7" s="58">
        <v>4</v>
      </c>
      <c r="C7" s="77" t="s">
        <v>522</v>
      </c>
      <c r="D7" s="24" t="str">
        <f>VLOOKUP($C7,'団体名簿データ'!$C$4:$M$19,2,FALSE)</f>
        <v>早野　賢謙</v>
      </c>
      <c r="E7" s="25" t="str">
        <f>VLOOKUP($C7,'団体名簿データ'!$C$4:$M$19,3,FALSE)</f>
        <v>菱田　航生②</v>
      </c>
      <c r="F7" s="24" t="str">
        <f>VLOOKUP($C7,'団体名簿データ'!$C$4:$M$19,4,FALSE)</f>
        <v>北野　旦陽①</v>
      </c>
      <c r="G7" s="24" t="str">
        <f>VLOOKUP($C7,'団体名簿データ'!$C$4:$M$19,5,FALSE)</f>
        <v>田中　一雅②</v>
      </c>
      <c r="H7" s="24" t="str">
        <f>VLOOKUP($C7,'団体名簿データ'!$C$4:$M$19,6,FALSE)</f>
        <v>早野　令都②</v>
      </c>
      <c r="I7" s="26" t="str">
        <f>VLOOKUP($C7,'団体名簿データ'!$C$4:$M$19,7,FALSE)</f>
        <v>髙木　康成②</v>
      </c>
      <c r="J7" s="24" t="str">
        <f>VLOOKUP($C7,'団体名簿データ'!$C$4:$M$19,8,FALSE)</f>
        <v>山本　有真②</v>
      </c>
      <c r="K7" s="24" t="str">
        <f>VLOOKUP($C7,'団体名簿データ'!$C$4:$M$19,9,FALSE)</f>
        <v>山岡　賢大②</v>
      </c>
      <c r="L7" s="25" t="str">
        <f>VLOOKUP($C7,'団体名簿データ'!$C$4:$M$19,10,FALSE)</f>
        <v>佐藤　鴻成②</v>
      </c>
      <c r="M7" s="27" t="str">
        <f>VLOOKUP($C7,'団体名簿データ'!$C$4:$M$19,11,FALSE)</f>
        <v>中村　優太②</v>
      </c>
      <c r="N7" s="7"/>
    </row>
    <row r="8" spans="1:14" ht="15" customHeight="1">
      <c r="A8" s="7"/>
      <c r="B8" s="58">
        <v>5</v>
      </c>
      <c r="C8" s="77" t="s">
        <v>84</v>
      </c>
      <c r="D8" s="24" t="str">
        <f>VLOOKUP($C8,'団体名簿データ'!$C$4:$M$19,2,FALSE)</f>
        <v>岩田　知佳</v>
      </c>
      <c r="E8" s="25" t="str">
        <f>VLOOKUP($C8,'団体名簿データ'!$C$4:$M$19,3,FALSE)</f>
        <v>森　　裕樹②</v>
      </c>
      <c r="F8" s="24" t="str">
        <f>VLOOKUP($C8,'団体名簿データ'!$C$4:$M$19,4,FALSE)</f>
        <v>馬谷未来翔②</v>
      </c>
      <c r="G8" s="24" t="str">
        <f>VLOOKUP($C8,'団体名簿データ'!$C$4:$M$19,5,FALSE)</f>
        <v>柴山　稜汰②</v>
      </c>
      <c r="H8" s="24" t="str">
        <f>VLOOKUP($C8,'団体名簿データ'!$C$4:$M$19,6,FALSE)</f>
        <v>木下　航真②</v>
      </c>
      <c r="I8" s="26" t="str">
        <f>VLOOKUP($C8,'団体名簿データ'!$C$4:$M$19,7,FALSE)</f>
        <v>大脇　颯太②</v>
      </c>
      <c r="J8" s="24" t="str">
        <f>VLOOKUP($C8,'団体名簿データ'!$C$4:$M$19,8,FALSE)</f>
        <v>藤田　真伍②</v>
      </c>
      <c r="K8" s="24" t="str">
        <f>VLOOKUP($C8,'団体名簿データ'!$C$4:$M$19,9,FALSE)</f>
        <v>松本　拓海①</v>
      </c>
      <c r="L8" s="25" t="str">
        <f>VLOOKUP($C8,'団体名簿データ'!$C$4:$M$19,10,FALSE)</f>
        <v>鶴見　海斗②</v>
      </c>
      <c r="M8" s="27" t="str">
        <f>VLOOKUP($C8,'団体名簿データ'!$C$4:$M$19,11,FALSE)</f>
        <v>小寺　健斗②</v>
      </c>
      <c r="N8" s="7"/>
    </row>
    <row r="9" spans="1:14" ht="15" customHeight="1">
      <c r="A9" s="7"/>
      <c r="B9" s="58">
        <v>6</v>
      </c>
      <c r="C9" s="77" t="s">
        <v>86</v>
      </c>
      <c r="D9" s="24" t="str">
        <f>VLOOKUP($C9,'団体名簿データ'!$C$4:$M$19,2,FALSE)</f>
        <v>奥村　宏昭</v>
      </c>
      <c r="E9" s="25" t="str">
        <f>VLOOKUP($C9,'団体名簿データ'!$C$4:$M$19,3,FALSE)</f>
        <v>上野翔太郎②</v>
      </c>
      <c r="F9" s="24" t="str">
        <f>VLOOKUP($C9,'団体名簿データ'!$C$4:$M$19,4,FALSE)</f>
        <v>中平　大翔②</v>
      </c>
      <c r="G9" s="24" t="str">
        <f>VLOOKUP($C9,'団体名簿データ'!$C$4:$M$19,5,FALSE)</f>
        <v>春田峻之介②</v>
      </c>
      <c r="H9" s="24" t="str">
        <f>VLOOKUP($C9,'団体名簿データ'!$C$4:$M$19,6,FALSE)</f>
        <v>大嶋　佑弥②</v>
      </c>
      <c r="I9" s="26" t="str">
        <f>VLOOKUP($C9,'団体名簿データ'!$C$4:$M$19,7,FALSE)</f>
        <v>今井　祥太②</v>
      </c>
      <c r="J9" s="24" t="str">
        <f>VLOOKUP($C9,'団体名簿データ'!$C$4:$M$19,8,FALSE)</f>
        <v>坂本　直彌②</v>
      </c>
      <c r="K9" s="24" t="str">
        <f>VLOOKUP($C9,'団体名簿データ'!$C$4:$M$19,9,FALSE)</f>
        <v>池田　一樹②</v>
      </c>
      <c r="L9" s="25" t="str">
        <f>VLOOKUP($C9,'団体名簿データ'!$C$4:$M$19,10,FALSE)</f>
        <v>丹下　雄太②</v>
      </c>
      <c r="M9" s="27" t="str">
        <f>VLOOKUP($C9,'団体名簿データ'!$C$4:$M$19,11,FALSE)</f>
        <v>成瀬　颯祐①</v>
      </c>
      <c r="N9" s="7"/>
    </row>
    <row r="10" spans="1:14" ht="15" customHeight="1">
      <c r="A10" s="7"/>
      <c r="B10" s="58">
        <v>7</v>
      </c>
      <c r="C10" s="77" t="s">
        <v>523</v>
      </c>
      <c r="D10" s="24" t="str">
        <f>VLOOKUP($C10,'団体名簿データ'!$C$4:$M$19,2,FALSE)</f>
        <v>大野　貴也</v>
      </c>
      <c r="E10" s="25" t="str">
        <f>VLOOKUP($C10,'団体名簿データ'!$C$4:$M$19,3,FALSE)</f>
        <v>服部　将大②</v>
      </c>
      <c r="F10" s="24" t="str">
        <f>VLOOKUP($C10,'団体名簿データ'!$C$4:$M$19,4,FALSE)</f>
        <v>木股好太郎②</v>
      </c>
      <c r="G10" s="24" t="str">
        <f>VLOOKUP($C10,'団体名簿データ'!$C$4:$M$19,5,FALSE)</f>
        <v>中村　宗吾②</v>
      </c>
      <c r="H10" s="24" t="str">
        <f>VLOOKUP($C10,'団体名簿データ'!$C$4:$M$19,6,FALSE)</f>
        <v>米奥　穣晟②</v>
      </c>
      <c r="I10" s="26" t="str">
        <f>VLOOKUP($C10,'団体名簿データ'!$C$4:$M$19,7,FALSE)</f>
        <v>岡田　拓也②</v>
      </c>
      <c r="J10" s="24" t="str">
        <f>VLOOKUP($C10,'団体名簿データ'!$C$4:$M$19,8,FALSE)</f>
        <v>武藤　海叶②</v>
      </c>
      <c r="K10" s="24" t="str">
        <f>VLOOKUP($C10,'団体名簿データ'!$C$4:$M$19,9,FALSE)</f>
        <v>浅野　恭平②</v>
      </c>
      <c r="L10" s="25" t="str">
        <f>VLOOKUP($C10,'団体名簿データ'!$C$4:$M$19,10,FALSE)</f>
        <v>森　遼太郎②</v>
      </c>
      <c r="M10" s="27" t="str">
        <f>VLOOKUP($C10,'団体名簿データ'!$C$4:$M$19,11,FALSE)</f>
        <v>篠田　竜輝②</v>
      </c>
      <c r="N10" s="7"/>
    </row>
    <row r="11" spans="1:14" ht="15" customHeight="1">
      <c r="A11" s="7"/>
      <c r="B11" s="58">
        <v>8</v>
      </c>
      <c r="C11" s="77" t="s">
        <v>524</v>
      </c>
      <c r="D11" s="24" t="str">
        <f>VLOOKUP($C11,'団体名簿データ'!$C$4:$M$19,2,FALSE)</f>
        <v>長谷部敦也</v>
      </c>
      <c r="E11" s="25" t="str">
        <f>VLOOKUP($C11,'団体名簿データ'!$C$4:$M$19,3,FALSE)</f>
        <v>長尾　俊希②</v>
      </c>
      <c r="F11" s="24" t="str">
        <f>VLOOKUP($C11,'団体名簿データ'!$C$4:$M$19,4,FALSE)</f>
        <v>下村　　稜②</v>
      </c>
      <c r="G11" s="24" t="str">
        <f>VLOOKUP($C11,'団体名簿データ'!$C$4:$M$19,5,FALSE)</f>
        <v>亀山　貴史②</v>
      </c>
      <c r="H11" s="24" t="str">
        <f>VLOOKUP($C11,'団体名簿データ'!$C$4:$M$19,6,FALSE)</f>
        <v>佐藤　瑞己②</v>
      </c>
      <c r="I11" s="26" t="str">
        <f>VLOOKUP($C11,'団体名簿データ'!$C$4:$M$19,7,FALSE)</f>
        <v>若原　秀馬②</v>
      </c>
      <c r="J11" s="24" t="str">
        <f>VLOOKUP($C11,'団体名簿データ'!$C$4:$M$19,8,FALSE)</f>
        <v>増田　悠希②</v>
      </c>
      <c r="K11" s="24" t="str">
        <f>VLOOKUP($C11,'団体名簿データ'!$C$4:$M$19,9,FALSE)</f>
        <v>片田　雄大②</v>
      </c>
      <c r="L11" s="25" t="str">
        <f>VLOOKUP($C11,'団体名簿データ'!$C$4:$M$19,10,FALSE)</f>
        <v>渡部　紀良②</v>
      </c>
      <c r="M11" s="27" t="str">
        <f>VLOOKUP($C11,'団体名簿データ'!$C$4:$M$19,11,FALSE)</f>
        <v>汲田　翔吾②</v>
      </c>
      <c r="N11" s="7"/>
    </row>
    <row r="12" spans="1:14" ht="15" customHeight="1">
      <c r="A12" s="7"/>
      <c r="B12" s="58">
        <v>9</v>
      </c>
      <c r="C12" s="77" t="s">
        <v>38</v>
      </c>
      <c r="D12" s="24" t="str">
        <f>VLOOKUP($C12,'団体名簿データ'!$C$4:$M$19,2,FALSE)</f>
        <v>瀧　　晃成</v>
      </c>
      <c r="E12" s="25" t="str">
        <f>VLOOKUP($C12,'団体名簿データ'!$C$4:$M$19,3,FALSE)</f>
        <v>野﨑　陸斗②</v>
      </c>
      <c r="F12" s="24" t="str">
        <f>VLOOKUP($C12,'団体名簿データ'!$C$4:$M$19,4,FALSE)</f>
        <v>戸田　涼太①</v>
      </c>
      <c r="G12" s="24" t="str">
        <f>VLOOKUP($C12,'団体名簿データ'!$C$4:$M$19,5,FALSE)</f>
        <v>山下　湧登①</v>
      </c>
      <c r="H12" s="24" t="str">
        <f>VLOOKUP($C12,'団体名簿データ'!$C$4:$M$19,6,FALSE)</f>
        <v>和田　　輝②</v>
      </c>
      <c r="I12" s="26" t="str">
        <f>VLOOKUP($C12,'団体名簿データ'!$C$4:$M$19,7,FALSE)</f>
        <v>入木田颯真①</v>
      </c>
      <c r="J12" s="26" t="str">
        <f>VLOOKUP($C12,'団体名簿データ'!$C$4:$M$19,8,FALSE)</f>
        <v>水野峻太朗①</v>
      </c>
      <c r="K12" s="24" t="str">
        <f>VLOOKUP($C12,'団体名簿データ'!$C$4:$M$19,9,FALSE)</f>
        <v>細川　蒼士②</v>
      </c>
      <c r="L12" s="25" t="str">
        <f>VLOOKUP($C12,'団体名簿データ'!$C$4:$M$19,10,FALSE)</f>
        <v>増田　　葵②</v>
      </c>
      <c r="M12" s="27" t="str">
        <f>VLOOKUP($C12,'団体名簿データ'!$C$4:$M$19,11,FALSE)</f>
        <v>此島　洋太①</v>
      </c>
      <c r="N12" s="7"/>
    </row>
    <row r="13" spans="1:14" ht="15" customHeight="1">
      <c r="A13" s="7"/>
      <c r="B13" s="58">
        <v>10</v>
      </c>
      <c r="C13" s="77" t="s">
        <v>35</v>
      </c>
      <c r="D13" s="24" t="str">
        <f>VLOOKUP($C13,'団体名簿データ'!$C$4:$M$19,2,FALSE)</f>
        <v>林　　美江</v>
      </c>
      <c r="E13" s="25" t="str">
        <f>VLOOKUP($C13,'団体名簿データ'!$C$4:$M$19,3,FALSE)</f>
        <v>中村　航大②</v>
      </c>
      <c r="F13" s="24" t="str">
        <f>VLOOKUP($C13,'団体名簿データ'!$C$4:$M$19,4,FALSE)</f>
        <v>武市　勇輝②</v>
      </c>
      <c r="G13" s="24" t="str">
        <f>VLOOKUP($C13,'団体名簿データ'!$C$4:$M$19,5,FALSE)</f>
        <v>杉山　史和②</v>
      </c>
      <c r="H13" s="24" t="str">
        <f>VLOOKUP($C13,'団体名簿データ'!$C$4:$M$19,6,FALSE)</f>
        <v>村田　和也②</v>
      </c>
      <c r="I13" s="26" t="str">
        <f>VLOOKUP($C13,'団体名簿データ'!$C$4:$M$19,7,FALSE)</f>
        <v>赤地　悠清②</v>
      </c>
      <c r="J13" s="24" t="str">
        <f>VLOOKUP($C13,'団体名簿データ'!$C$4:$M$19,8,FALSE)</f>
        <v>平田　昂大②</v>
      </c>
      <c r="K13" s="24" t="str">
        <f>VLOOKUP($C13,'団体名簿データ'!$C$4:$M$19,9,FALSE)</f>
        <v>中村　祐貴②</v>
      </c>
      <c r="L13" s="25" t="str">
        <f>VLOOKUP($C13,'団体名簿データ'!$C$4:$M$19,10,FALSE)</f>
        <v>大谷　涼馬②</v>
      </c>
      <c r="M13" s="27" t="str">
        <f>VLOOKUP($C13,'団体名簿データ'!$C$4:$M$19,11,FALSE)</f>
        <v>藤嶋　大暉②</v>
      </c>
      <c r="N13" s="7"/>
    </row>
    <row r="14" spans="1:14" ht="15" customHeight="1">
      <c r="A14" s="7"/>
      <c r="B14" s="58">
        <v>11</v>
      </c>
      <c r="C14" s="77" t="s">
        <v>87</v>
      </c>
      <c r="D14" s="24" t="str">
        <f>VLOOKUP($C14,'団体名簿データ'!$C$4:$M$19,2,FALSE)</f>
        <v>杉本　真弥</v>
      </c>
      <c r="E14" s="25" t="str">
        <f>VLOOKUP($C14,'団体名簿データ'!$C$4:$M$19,3,FALSE)</f>
        <v>佐橋　琉斗②</v>
      </c>
      <c r="F14" s="24" t="str">
        <f>VLOOKUP($C14,'団体名簿データ'!$C$4:$M$19,4,FALSE)</f>
        <v>坂崎　大氣②</v>
      </c>
      <c r="G14" s="24" t="str">
        <f>VLOOKUP($C14,'団体名簿データ'!$C$4:$M$19,5,FALSE)</f>
        <v>畑　　光亮②</v>
      </c>
      <c r="H14" s="24" t="str">
        <f>VLOOKUP($C14,'団体名簿データ'!$C$4:$M$19,6,FALSE)</f>
        <v>佐藤　智哉②</v>
      </c>
      <c r="I14" s="26" t="str">
        <f>VLOOKUP($C14,'団体名簿データ'!$C$4:$M$19,7,FALSE)</f>
        <v>杉山　　樹②</v>
      </c>
      <c r="J14" s="24" t="str">
        <f>VLOOKUP($C14,'団体名簿データ'!$C$4:$M$19,8,FALSE)</f>
        <v>平尾　　心②</v>
      </c>
      <c r="K14" s="24" t="str">
        <f>VLOOKUP($C14,'団体名簿データ'!$C$4:$M$19,9,FALSE)</f>
        <v>伊佐治陽介①</v>
      </c>
      <c r="L14" s="25" t="str">
        <f>VLOOKUP($C14,'団体名簿データ'!$C$4:$M$19,10,FALSE)</f>
        <v>片岡　光晟①</v>
      </c>
      <c r="M14" s="27" t="str">
        <f>VLOOKUP($C14,'団体名簿データ'!$C$4:$M$19,11,FALSE)</f>
        <v>林　　汰一①</v>
      </c>
      <c r="N14" s="7"/>
    </row>
    <row r="15" spans="1:14" ht="15" customHeight="1">
      <c r="A15" s="7"/>
      <c r="B15" s="58">
        <v>12</v>
      </c>
      <c r="C15" s="77" t="s">
        <v>58</v>
      </c>
      <c r="D15" s="24" t="str">
        <f>VLOOKUP($C15,'団体名簿データ'!$C$4:$M$19,2,FALSE)</f>
        <v>高橋　憲吾</v>
      </c>
      <c r="E15" s="25" t="str">
        <f>VLOOKUP($C15,'団体名簿データ'!$C$4:$M$19,3,FALSE)</f>
        <v>林　　亮弥②</v>
      </c>
      <c r="F15" s="24" t="str">
        <f>VLOOKUP($C15,'団体名簿データ'!$C$4:$M$19,4,FALSE)</f>
        <v>武藤　昇吾②</v>
      </c>
      <c r="G15" s="24" t="str">
        <f>VLOOKUP($C15,'団体名簿データ'!$C$4:$M$19,5,FALSE)</f>
        <v>松永　晟弥②</v>
      </c>
      <c r="H15" s="24" t="str">
        <f>VLOOKUP($C15,'団体名簿データ'!$C$4:$M$19,6,FALSE)</f>
        <v>細野　隼矢①</v>
      </c>
      <c r="I15" s="74" t="str">
        <f>VLOOKUP($C15,'団体名簿データ'!$C$4:$M$19,7,FALSE)</f>
        <v>坂野　　蒼②</v>
      </c>
      <c r="J15" s="24" t="str">
        <f>VLOOKUP($C15,'団体名簿データ'!$C$4:$M$19,8,FALSE)</f>
        <v>高瀬　賢希②</v>
      </c>
      <c r="K15" s="24" t="str">
        <f>VLOOKUP($C15,'団体名簿データ'!$C$4:$M$19,9,FALSE)</f>
        <v>新藤　寿輝②</v>
      </c>
      <c r="L15" s="25" t="str">
        <f>VLOOKUP($C15,'団体名簿データ'!$C$4:$M$19,10,FALSE)</f>
        <v>河村　一輝②</v>
      </c>
      <c r="M15" s="27" t="str">
        <f>VLOOKUP($C15,'団体名簿データ'!$C$4:$M$19,11,FALSE)</f>
        <v>堀内　優大②</v>
      </c>
      <c r="N15" s="7"/>
    </row>
    <row r="16" spans="1:14" ht="15" customHeight="1">
      <c r="A16" s="7"/>
      <c r="B16" s="58">
        <v>13</v>
      </c>
      <c r="C16" s="77" t="s">
        <v>525</v>
      </c>
      <c r="D16" s="24" t="str">
        <f>VLOOKUP($C16,'団体名簿データ'!$C$4:$M$19,2,FALSE)</f>
        <v>川瀬　竜一</v>
      </c>
      <c r="E16" s="25" t="str">
        <f>VLOOKUP($C16,'団体名簿データ'!$C$4:$M$19,3,FALSE)</f>
        <v>前刀　奏斗②</v>
      </c>
      <c r="F16" s="24" t="str">
        <f>VLOOKUP($C16,'団体名簿データ'!$C$4:$M$19,4,FALSE)</f>
        <v>河村　英輝②</v>
      </c>
      <c r="G16" s="24" t="str">
        <f>VLOOKUP($C16,'団体名簿データ'!$C$4:$M$19,5,FALSE)</f>
        <v>大橋　宏都②</v>
      </c>
      <c r="H16" s="24" t="str">
        <f>VLOOKUP($C16,'団体名簿データ'!$C$4:$M$19,6,FALSE)</f>
        <v>藤井　悠成①</v>
      </c>
      <c r="I16" s="26" t="str">
        <f>VLOOKUP($C16,'団体名簿データ'!$C$4:$M$19,7,FALSE)</f>
        <v>岡野　　慎②</v>
      </c>
      <c r="J16" s="24" t="str">
        <f>VLOOKUP($C16,'団体名簿データ'!$C$4:$M$19,8,FALSE)</f>
        <v>髙木　翔太②</v>
      </c>
      <c r="K16" s="24" t="str">
        <f>VLOOKUP($C16,'団体名簿データ'!$C$4:$M$19,9,FALSE)</f>
        <v>井上　凌玖②</v>
      </c>
      <c r="L16" s="25" t="str">
        <f>VLOOKUP($C16,'団体名簿データ'!$C$4:$M$19,10,FALSE)</f>
        <v>福田　成儀②</v>
      </c>
      <c r="M16" s="27" t="str">
        <f>VLOOKUP($C16,'団体名簿データ'!$C$4:$M$19,11,FALSE)</f>
        <v>兒玉淳之介②</v>
      </c>
      <c r="N16" s="7"/>
    </row>
    <row r="17" spans="1:14" ht="15" customHeight="1">
      <c r="A17" s="7"/>
      <c r="B17" s="58">
        <v>14</v>
      </c>
      <c r="C17" s="77" t="s">
        <v>526</v>
      </c>
      <c r="D17" s="24" t="str">
        <f>VLOOKUP($C17,'団体名簿データ'!$C$4:$M$19,2,FALSE)</f>
        <v>牧　　哲星</v>
      </c>
      <c r="E17" s="25" t="str">
        <f>VLOOKUP($C17,'団体名簿データ'!$C$4:$M$19,3,FALSE)</f>
        <v>横山　　湧②</v>
      </c>
      <c r="F17" s="24" t="str">
        <f>VLOOKUP($C17,'団体名簿データ'!$C$4:$M$19,4,FALSE)</f>
        <v>後藤　廉太②</v>
      </c>
      <c r="G17" s="24" t="str">
        <f>VLOOKUP($C17,'団体名簿データ'!$C$4:$M$19,5,FALSE)</f>
        <v>加納　暖己①</v>
      </c>
      <c r="H17" s="24" t="str">
        <f>VLOOKUP($C17,'団体名簿データ'!$C$4:$M$19,6,FALSE)</f>
        <v>丹羽　陽太②</v>
      </c>
      <c r="I17" s="26" t="str">
        <f>VLOOKUP($C17,'団体名簿データ'!$C$4:$M$19,7,FALSE)</f>
        <v>児玉　尋士②</v>
      </c>
      <c r="J17" s="24" t="str">
        <f>VLOOKUP($C17,'団体名簿データ'!$C$4:$M$19,8,FALSE)</f>
        <v>奥村　健人①</v>
      </c>
      <c r="K17" s="24" t="str">
        <f>VLOOKUP($C17,'団体名簿データ'!$C$4:$M$19,9,FALSE)</f>
        <v>虎澤　一真②</v>
      </c>
      <c r="L17" s="25" t="str">
        <f>VLOOKUP($C17,'団体名簿データ'!$C$4:$M$19,10,FALSE)</f>
        <v>亀井誠一郎①</v>
      </c>
      <c r="M17" s="27" t="str">
        <f>VLOOKUP($C17,'団体名簿データ'!$C$4:$M$19,11,FALSE)</f>
        <v>遠山　開斗②</v>
      </c>
      <c r="N17" s="7"/>
    </row>
    <row r="18" spans="1:14" ht="15" customHeight="1">
      <c r="A18" s="7"/>
      <c r="B18" s="58">
        <v>15</v>
      </c>
      <c r="C18" s="77" t="s">
        <v>477</v>
      </c>
      <c r="D18" s="24" t="str">
        <f>VLOOKUP($C18,'団体名簿データ'!$C$4:$M$19,2,FALSE)</f>
        <v>杉﨑　壮芽</v>
      </c>
      <c r="E18" s="25" t="str">
        <f>VLOOKUP($C18,'団体名簿データ'!$C$4:$M$19,3,FALSE)</f>
        <v>原　　颯斗②</v>
      </c>
      <c r="F18" s="24" t="str">
        <f>VLOOKUP($C18,'団体名簿データ'!$C$4:$M$19,4,FALSE)</f>
        <v>後藤秦太郎②</v>
      </c>
      <c r="G18" s="24" t="str">
        <f>VLOOKUP($C18,'団体名簿データ'!$C$4:$M$19,5,FALSE)</f>
        <v>西尾　陸杜②</v>
      </c>
      <c r="H18" s="24" t="str">
        <f>VLOOKUP($C18,'団体名簿データ'!$C$4:$M$19,6,FALSE)</f>
        <v>小倉　功大②</v>
      </c>
      <c r="I18" s="26" t="str">
        <f>VLOOKUP($C18,'団体名簿データ'!$C$4:$M$19,7,FALSE)</f>
        <v>藤原　悠輔①</v>
      </c>
      <c r="J18" s="24" t="str">
        <f>VLOOKUP($C18,'団体名簿データ'!$C$4:$M$19,8,FALSE)</f>
        <v>原　　愛斗①</v>
      </c>
      <c r="K18" s="24" t="str">
        <f>VLOOKUP($C18,'団体名簿データ'!$C$4:$M$19,9,FALSE)</f>
        <v>遠山　寛幸①</v>
      </c>
      <c r="L18" s="25" t="str">
        <f>VLOOKUP($C18,'団体名簿データ'!$C$4:$M$19,10,FALSE)</f>
        <v>小池　陸斗②</v>
      </c>
      <c r="M18" s="27" t="str">
        <f>VLOOKUP($C18,'団体名簿データ'!$C$4:$M$19,11,FALSE)</f>
        <v>本坊　優太②</v>
      </c>
      <c r="N18" s="7"/>
    </row>
    <row r="19" spans="1:14" ht="15" customHeight="1" thickBot="1">
      <c r="A19" s="7"/>
      <c r="B19" s="59">
        <v>16</v>
      </c>
      <c r="C19" s="78" t="s">
        <v>527</v>
      </c>
      <c r="D19" s="28" t="str">
        <f>VLOOKUP($C19,'団体名簿データ'!$C$4:$M$19,2,FALSE)</f>
        <v>伊藤　拓麿</v>
      </c>
      <c r="E19" s="29" t="str">
        <f>VLOOKUP($C19,'団体名簿データ'!$C$4:$M$19,3,FALSE)</f>
        <v>座馬　　大②</v>
      </c>
      <c r="F19" s="28" t="str">
        <f>VLOOKUP($C19,'団体名簿データ'!$C$4:$M$19,4,FALSE)</f>
        <v>浅井　暢斗②</v>
      </c>
      <c r="G19" s="28" t="str">
        <f>VLOOKUP($C19,'団体名簿データ'!$C$4:$M$19,5,FALSE)</f>
        <v>林　　明利②</v>
      </c>
      <c r="H19" s="28" t="str">
        <f>VLOOKUP($C19,'団体名簿データ'!$C$4:$M$19,6,FALSE)</f>
        <v>豊吉　柊人①</v>
      </c>
      <c r="I19" s="30" t="str">
        <f>VLOOKUP($C19,'団体名簿データ'!$C$4:$M$19,7,FALSE)</f>
        <v>藤本　博文①</v>
      </c>
      <c r="J19" s="28" t="str">
        <f>VLOOKUP($C19,'団体名簿データ'!$C$4:$M$19,8,FALSE)</f>
        <v>森　　映琉①</v>
      </c>
      <c r="K19" s="28" t="str">
        <f>VLOOKUP($C19,'団体名簿データ'!$C$4:$M$19,9,FALSE)</f>
        <v>苅谷　颯斗①</v>
      </c>
      <c r="L19" s="29" t="str">
        <f>VLOOKUP($C19,'団体名簿データ'!$C$4:$M$19,10,FALSE)</f>
        <v>中村慎之助②</v>
      </c>
      <c r="M19" s="31" t="str">
        <f>VLOOKUP($C19,'団体名簿データ'!$C$4:$M$19,11,FALSE)</f>
        <v>大村　柊人②</v>
      </c>
      <c r="N19" s="7"/>
    </row>
    <row r="20" spans="1:14" ht="9.75" customHeight="1" thickTop="1">
      <c r="A20" s="7"/>
      <c r="B20" s="10"/>
      <c r="C20" s="11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2:13" ht="19.5" customHeight="1">
      <c r="B21" s="95" t="s">
        <v>18</v>
      </c>
      <c r="C21" s="95"/>
      <c r="D21" s="95"/>
      <c r="E21" s="96"/>
      <c r="F21" s="96"/>
      <c r="G21" s="96"/>
      <c r="H21" s="96"/>
      <c r="I21" s="96"/>
      <c r="J21" s="12"/>
      <c r="K21" s="13"/>
      <c r="L21" s="13"/>
      <c r="M21" s="13"/>
    </row>
    <row r="22" spans="2:13" ht="13.5" customHeight="1">
      <c r="B22" s="102"/>
      <c r="C22" s="106" t="s">
        <v>5</v>
      </c>
      <c r="D22" s="108" t="s">
        <v>6</v>
      </c>
      <c r="E22" s="98" t="s">
        <v>7</v>
      </c>
      <c r="F22" s="98"/>
      <c r="G22" s="98"/>
      <c r="H22" s="98"/>
      <c r="I22" s="98"/>
      <c r="J22" s="98"/>
      <c r="K22" s="98"/>
      <c r="L22" s="98"/>
      <c r="M22" s="99"/>
    </row>
    <row r="23" spans="2:13" ht="13.5" customHeight="1" thickBot="1">
      <c r="B23" s="103"/>
      <c r="C23" s="107"/>
      <c r="D23" s="109"/>
      <c r="E23" s="17" t="s">
        <v>8</v>
      </c>
      <c r="F23" s="16" t="s">
        <v>9</v>
      </c>
      <c r="G23" s="16" t="s">
        <v>10</v>
      </c>
      <c r="H23" s="16" t="s">
        <v>11</v>
      </c>
      <c r="I23" s="18" t="s">
        <v>12</v>
      </c>
      <c r="J23" s="16" t="s">
        <v>13</v>
      </c>
      <c r="K23" s="16" t="s">
        <v>14</v>
      </c>
      <c r="L23" s="17" t="s">
        <v>15</v>
      </c>
      <c r="M23" s="19" t="s">
        <v>16</v>
      </c>
    </row>
    <row r="24" spans="1:13" ht="15" customHeight="1" thickTop="1">
      <c r="A24" s="14"/>
      <c r="B24" s="57">
        <v>1</v>
      </c>
      <c r="C24" s="76" t="s">
        <v>45</v>
      </c>
      <c r="D24" s="20" t="str">
        <f>VLOOKUP($C24,'団体名簿データ'!$C$24:$M$39,2,FALSE)</f>
        <v>土本　幸司</v>
      </c>
      <c r="E24" s="20" t="str">
        <f>VLOOKUP($C24,'団体名簿データ'!$C$24:$M$39,3,FALSE)</f>
        <v>深尾　梨未①</v>
      </c>
      <c r="F24" s="20" t="str">
        <f>VLOOKUP($C24,'団体名簿データ'!$C$24:$M$39,4,FALSE)</f>
        <v>宮本　雪凪①</v>
      </c>
      <c r="G24" s="20" t="str">
        <f>VLOOKUP($C24,'団体名簿データ'!$C$24:$M$39,5,FALSE)</f>
        <v>関谷　　花②</v>
      </c>
      <c r="H24" s="20" t="str">
        <f>VLOOKUP($C24,'団体名簿データ'!$C$24:$M$39,6,FALSE)</f>
        <v>堂前　瑠希②</v>
      </c>
      <c r="I24" s="20" t="str">
        <f>VLOOKUP($C24,'団体名簿データ'!$C$24:$M$39,7,FALSE)</f>
        <v>有鹿　　桃①</v>
      </c>
      <c r="J24" s="20" t="str">
        <f>VLOOKUP($C24,'団体名簿データ'!$C$24:$M$39,8,FALSE)</f>
        <v>半田　茜子①</v>
      </c>
      <c r="K24" s="20" t="str">
        <f>VLOOKUP($C24,'団体名簿データ'!$C$24:$M$39,9,FALSE)</f>
        <v>松島かなみ②</v>
      </c>
      <c r="L24" s="20" t="str">
        <f>VLOOKUP($C24,'団体名簿データ'!$C$24:$M$39,10,FALSE)</f>
        <v>三本　紗衣①</v>
      </c>
      <c r="M24" s="50" t="str">
        <f>VLOOKUP($C24,'団体名簿データ'!$C$24:$M$39,11,FALSE)</f>
        <v>松林　麻央①</v>
      </c>
    </row>
    <row r="25" spans="1:13" ht="15" customHeight="1">
      <c r="A25" s="15"/>
      <c r="B25" s="58">
        <v>2</v>
      </c>
      <c r="C25" s="77" t="s">
        <v>38</v>
      </c>
      <c r="D25" s="24" t="str">
        <f>VLOOKUP($C25,'団体名簿データ'!$C$24:$M$39,2,FALSE)</f>
        <v>松尾安香里</v>
      </c>
      <c r="E25" s="25" t="str">
        <f>VLOOKUP($C25,'団体名簿データ'!$C$24:$M$39,3,FALSE)</f>
        <v>藤井　千夏②</v>
      </c>
      <c r="F25" s="24" t="str">
        <f>VLOOKUP($C25,'団体名簿データ'!$C$24:$M$39,4,FALSE)</f>
        <v>西村　花音②</v>
      </c>
      <c r="G25" s="24" t="str">
        <f>VLOOKUP($C25,'団体名簿データ'!$C$24:$M$39,5,FALSE)</f>
        <v>二村　南実①</v>
      </c>
      <c r="H25" s="24" t="str">
        <f>VLOOKUP($C25,'団体名簿データ'!$C$24:$M$39,6,FALSE)</f>
        <v>芝野　愛夕①</v>
      </c>
      <c r="I25" s="26" t="str">
        <f>VLOOKUP($C25,'団体名簿データ'!$C$24:$M$39,7,FALSE)</f>
        <v>松永　佳奈②</v>
      </c>
      <c r="J25" s="24" t="str">
        <f>VLOOKUP($C25,'団体名簿データ'!$C$24:$M$39,8,FALSE)</f>
        <v>大澤　令奈②</v>
      </c>
      <c r="K25" s="24" t="str">
        <f>VLOOKUP($C25,'団体名簿データ'!$C$24:$M$39,9,FALSE)</f>
        <v>田中亜由奈②</v>
      </c>
      <c r="L25" s="25" t="str">
        <f>VLOOKUP($C25,'団体名簿データ'!$C$24:$M$39,10,FALSE)</f>
        <v>杉山　華穂②</v>
      </c>
      <c r="M25" s="27" t="str">
        <f>VLOOKUP($C25,'団体名簿データ'!$C$24:$M$39,11,FALSE)</f>
        <v>山口　詩乃①</v>
      </c>
    </row>
    <row r="26" spans="1:13" ht="15" customHeight="1">
      <c r="A26" s="15"/>
      <c r="B26" s="58">
        <v>3</v>
      </c>
      <c r="C26" s="77" t="s">
        <v>62</v>
      </c>
      <c r="D26" s="24" t="str">
        <f>VLOOKUP($C26,'団体名簿データ'!$C$24:$M$39,2,FALSE)</f>
        <v>足立愉有子</v>
      </c>
      <c r="E26" s="25" t="str">
        <f>VLOOKUP($C26,'団体名簿データ'!$C$24:$M$39,3,FALSE)</f>
        <v>重松　優芽①</v>
      </c>
      <c r="F26" s="24" t="str">
        <f>VLOOKUP($C26,'団体名簿データ'!$C$24:$M$39,4,FALSE)</f>
        <v>松井まりな②</v>
      </c>
      <c r="G26" s="24" t="str">
        <f>VLOOKUP($C26,'団体名簿データ'!$C$24:$M$39,5,FALSE)</f>
        <v>尾関萌々子①</v>
      </c>
      <c r="H26" s="24" t="str">
        <f>VLOOKUP($C26,'団体名簿データ'!$C$24:$M$39,6,FALSE)</f>
        <v>川田　怜華②</v>
      </c>
      <c r="I26" s="26" t="str">
        <f>VLOOKUP($C26,'団体名簿データ'!$C$24:$M$39,7,FALSE)</f>
        <v>山中　希美②</v>
      </c>
      <c r="J26" s="24" t="str">
        <f>VLOOKUP($C26,'団体名簿データ'!$C$24:$M$39,8,FALSE)</f>
        <v>淺野　莉菜②</v>
      </c>
      <c r="K26" s="24" t="str">
        <f>VLOOKUP($C26,'団体名簿データ'!$C$24:$M$39,9,FALSE)</f>
        <v>西垣　文葉①</v>
      </c>
      <c r="L26" s="25" t="str">
        <f>VLOOKUP($C26,'団体名簿データ'!$C$24:$M$39,10,FALSE)</f>
        <v>山田帆乃果②</v>
      </c>
      <c r="M26" s="27" t="str">
        <f>VLOOKUP($C26,'団体名簿データ'!$C$24:$M$39,11,FALSE)</f>
        <v>正田　愛奈①</v>
      </c>
    </row>
    <row r="27" spans="2:13" ht="15" customHeight="1">
      <c r="B27" s="58">
        <v>4</v>
      </c>
      <c r="C27" s="77" t="s">
        <v>86</v>
      </c>
      <c r="D27" s="24" t="str">
        <f>VLOOKUP($C27,'団体名簿データ'!$C$24:$M$39,2,FALSE)</f>
        <v>梨本　陽司</v>
      </c>
      <c r="E27" s="25" t="str">
        <f>VLOOKUP($C27,'団体名簿データ'!$C$24:$M$39,3,FALSE)</f>
        <v>各務　稔梨②</v>
      </c>
      <c r="F27" s="24" t="str">
        <f>VLOOKUP($C27,'団体名簿データ'!$C$24:$M$39,4,FALSE)</f>
        <v>鈴木　るな②</v>
      </c>
      <c r="G27" s="24" t="str">
        <f>VLOOKUP($C27,'団体名簿データ'!$C$24:$M$39,5,FALSE)</f>
        <v>横山　祥子②</v>
      </c>
      <c r="H27" s="24" t="str">
        <f>VLOOKUP($C27,'団体名簿データ'!$C$24:$M$39,6,FALSE)</f>
        <v>益川　瑞生②</v>
      </c>
      <c r="I27" s="26" t="str">
        <f>VLOOKUP($C27,'団体名簿データ'!$C$24:$M$39,7,FALSE)</f>
        <v>松本　和花①</v>
      </c>
      <c r="J27" s="24" t="str">
        <f>VLOOKUP($C27,'団体名簿データ'!$C$24:$M$39,8,FALSE)</f>
        <v>伊藤　栄花①</v>
      </c>
      <c r="K27" s="24" t="str">
        <f>VLOOKUP($C27,'団体名簿データ'!$C$24:$M$39,9,FALSE)</f>
        <v>岩田　萌夏①</v>
      </c>
      <c r="L27" s="25" t="str">
        <f>VLOOKUP($C27,'団体名簿データ'!$C$24:$M$39,10,FALSE)</f>
        <v>河合　奏音①</v>
      </c>
      <c r="M27" s="27" t="str">
        <f>VLOOKUP($C27,'団体名簿データ'!$C$24:$M$39,11,FALSE)</f>
        <v>長江　紗和①</v>
      </c>
    </row>
    <row r="28" spans="1:13" ht="15" customHeight="1">
      <c r="A28" s="15"/>
      <c r="B28" s="58">
        <v>5</v>
      </c>
      <c r="C28" s="77" t="s">
        <v>36</v>
      </c>
      <c r="D28" s="24" t="str">
        <f>VLOOKUP($C28,'団体名簿データ'!$C$24:$M$39,2,FALSE)</f>
        <v>田中　聖子</v>
      </c>
      <c r="E28" s="25" t="str">
        <f>VLOOKUP($C28,'団体名簿データ'!$C$24:$M$39,3,FALSE)</f>
        <v>鈴木　彩乃①</v>
      </c>
      <c r="F28" s="24" t="str">
        <f>VLOOKUP($C28,'団体名簿データ'!$C$24:$M$39,4,FALSE)</f>
        <v>渡辺麻衣子②</v>
      </c>
      <c r="G28" s="24" t="str">
        <f>VLOOKUP($C28,'団体名簿データ'!$C$24:$M$39,5,FALSE)</f>
        <v>磯野　湖都①</v>
      </c>
      <c r="H28" s="24" t="str">
        <f>VLOOKUP($C28,'団体名簿データ'!$C$24:$M$39,6,FALSE)</f>
        <v>浅野　百音②</v>
      </c>
      <c r="I28" s="26" t="str">
        <f>VLOOKUP($C28,'団体名簿データ'!$C$24:$M$39,7,FALSE)</f>
        <v>森口　真夏②</v>
      </c>
      <c r="J28" s="24" t="str">
        <f>VLOOKUP($C28,'団体名簿データ'!$C$24:$M$39,8,FALSE)</f>
        <v>石井　佳緒①</v>
      </c>
      <c r="K28" s="24" t="str">
        <f>VLOOKUP($C28,'団体名簿データ'!$C$24:$M$39,9,FALSE)</f>
        <v>長坂　彩未①</v>
      </c>
      <c r="L28" s="25" t="str">
        <f>VLOOKUP($C28,'団体名簿データ'!$C$24:$M$39,10,FALSE)</f>
        <v>掛布　　遥②</v>
      </c>
      <c r="M28" s="27" t="str">
        <f>VLOOKUP($C28,'団体名簿データ'!$C$24:$M$39,11,FALSE)</f>
        <v>田中　夏輝①</v>
      </c>
    </row>
    <row r="29" spans="1:13" ht="15" customHeight="1">
      <c r="A29" s="15"/>
      <c r="B29" s="58">
        <v>6</v>
      </c>
      <c r="C29" s="77" t="s">
        <v>528</v>
      </c>
      <c r="D29" s="24" t="str">
        <f>VLOOKUP($C29,'団体名簿データ'!$C$24:$M$39,2,FALSE)</f>
        <v>五十川　貢</v>
      </c>
      <c r="E29" s="25" t="str">
        <f>VLOOKUP($C29,'団体名簿データ'!$C$24:$M$39,3,FALSE)</f>
        <v>松原さくら②</v>
      </c>
      <c r="F29" s="24" t="str">
        <f>VLOOKUP($C29,'団体名簿データ'!$C$24:$M$39,4,FALSE)</f>
        <v>ﾎﾞｽｶﾛｰﾙ理亜②</v>
      </c>
      <c r="G29" s="24" t="str">
        <f>VLOOKUP($C29,'団体名簿データ'!$C$24:$M$39,5,FALSE)</f>
        <v>髙橋沙也加②</v>
      </c>
      <c r="H29" s="24" t="str">
        <f>VLOOKUP($C29,'団体名簿データ'!$C$24:$M$39,6,FALSE)</f>
        <v>髙橋　美有②</v>
      </c>
      <c r="I29" s="26" t="str">
        <f>VLOOKUP($C29,'団体名簿データ'!$C$24:$M$39,7,FALSE)</f>
        <v>水野　慶子②</v>
      </c>
      <c r="J29" s="24" t="str">
        <f>VLOOKUP($C29,'団体名簿データ'!$C$24:$M$39,8,FALSE)</f>
        <v>神田真友子②</v>
      </c>
      <c r="K29" s="24" t="str">
        <f>VLOOKUP($C29,'団体名簿データ'!$C$24:$M$39,9,FALSE)</f>
        <v>田代　夏海②</v>
      </c>
      <c r="L29" s="25" t="str">
        <f>VLOOKUP($C29,'団体名簿データ'!$C$24:$M$39,10,FALSE)</f>
        <v>滝　　観有②</v>
      </c>
      <c r="M29" s="27" t="str">
        <f>VLOOKUP($C29,'団体名簿データ'!$C$24:$M$39,11,FALSE)</f>
        <v>安藤　千尋①</v>
      </c>
    </row>
    <row r="30" spans="1:13" ht="15" customHeight="1">
      <c r="A30" s="15"/>
      <c r="B30" s="58">
        <v>7</v>
      </c>
      <c r="C30" s="77" t="s">
        <v>89</v>
      </c>
      <c r="D30" s="24" t="str">
        <f>VLOOKUP($C30,'団体名簿データ'!$C$24:$M$39,2,FALSE)</f>
        <v>内藤　　崇</v>
      </c>
      <c r="E30" s="56" t="str">
        <f>VLOOKUP($C30,'団体名簿データ'!$C$24:$M$39,3,FALSE)</f>
        <v>大宮　涼乃②</v>
      </c>
      <c r="F30" s="24" t="str">
        <f>VLOOKUP($C30,'団体名簿データ'!$C$24:$M$39,4,FALSE)</f>
        <v>榎津　綾純②</v>
      </c>
      <c r="G30" s="24" t="str">
        <f>VLOOKUP($C30,'団体名簿データ'!$C$24:$M$39,5,FALSE)</f>
        <v>森　　裕子②</v>
      </c>
      <c r="H30" s="24" t="str">
        <f>VLOOKUP($C30,'団体名簿データ'!$C$24:$M$39,6,FALSE)</f>
        <v>陶川　実弥②</v>
      </c>
      <c r="I30" s="26" t="str">
        <f>VLOOKUP($C30,'団体名簿データ'!$C$24:$M$39,7,FALSE)</f>
        <v>橋本　琴音①</v>
      </c>
      <c r="J30" s="24" t="str">
        <f>VLOOKUP($C30,'団体名簿データ'!$C$24:$M$39,8,FALSE)</f>
        <v>荒川　　葵②</v>
      </c>
      <c r="K30" s="24" t="str">
        <f>VLOOKUP($C30,'団体名簿データ'!$C$24:$M$39,9,FALSE)</f>
        <v>水野　瑚都②</v>
      </c>
      <c r="L30" s="25" t="str">
        <f>VLOOKUP($C30,'団体名簿データ'!$C$24:$M$39,10,FALSE)</f>
        <v>川上　　藍②</v>
      </c>
      <c r="M30" s="27" t="str">
        <f>VLOOKUP($C30,'団体名簿データ'!$C$24:$M$39,11,FALSE)</f>
        <v>柳原　果穂①</v>
      </c>
    </row>
    <row r="31" spans="1:13" ht="15" customHeight="1">
      <c r="A31" s="15"/>
      <c r="B31" s="58">
        <v>8</v>
      </c>
      <c r="C31" s="77" t="s">
        <v>529</v>
      </c>
      <c r="D31" s="24" t="str">
        <f>VLOOKUP($C31,'団体名簿データ'!$C$24:$M$39,2,FALSE)</f>
        <v>白井　靖彦</v>
      </c>
      <c r="E31" s="25" t="str">
        <f>VLOOKUP($C31,'団体名簿データ'!$C$24:$M$39,3,FALSE)</f>
        <v>大野　天音②</v>
      </c>
      <c r="F31" s="24" t="str">
        <f>VLOOKUP($C31,'団体名簿データ'!$C$24:$M$39,4,FALSE)</f>
        <v>中島　彩深②</v>
      </c>
      <c r="G31" s="24" t="str">
        <f>VLOOKUP($C31,'団体名簿データ'!$C$24:$M$39,5,FALSE)</f>
        <v>亀井　萌香②</v>
      </c>
      <c r="H31" s="24" t="str">
        <f>VLOOKUP($C31,'団体名簿データ'!$C$24:$M$39,6,FALSE)</f>
        <v>川口穂乃果②</v>
      </c>
      <c r="I31" s="26" t="str">
        <f>VLOOKUP($C31,'団体名簿データ'!$C$24:$M$39,7,FALSE)</f>
        <v>髙井　里奈②</v>
      </c>
      <c r="J31" s="24" t="str">
        <f>VLOOKUP($C31,'団体名簿データ'!$C$24:$M$39,8,FALSE)</f>
        <v>平田　桃子②</v>
      </c>
      <c r="K31" s="24" t="str">
        <f>VLOOKUP($C31,'団体名簿データ'!$C$24:$M$39,9,FALSE)</f>
        <v>纐纈凜々香②</v>
      </c>
      <c r="L31" s="25" t="str">
        <f>VLOOKUP($C31,'団体名簿データ'!$C$24:$M$39,10,FALSE)</f>
        <v>生駒　珠奈②</v>
      </c>
      <c r="M31" s="27" t="str">
        <f>VLOOKUP($C31,'団体名簿データ'!$C$24:$M$39,11,FALSE)</f>
        <v>原　千恵子②</v>
      </c>
    </row>
    <row r="32" spans="1:13" ht="15" customHeight="1">
      <c r="A32" s="15"/>
      <c r="B32" s="58">
        <v>9</v>
      </c>
      <c r="C32" s="77" t="s">
        <v>336</v>
      </c>
      <c r="D32" s="24" t="str">
        <f>VLOOKUP($C32,'団体名簿データ'!$C$24:$M$39,2,FALSE)</f>
        <v>久保田信孝</v>
      </c>
      <c r="E32" s="25" t="str">
        <f>VLOOKUP($C32,'団体名簿データ'!$C$24:$M$39,3,FALSE)</f>
        <v>向山　実来①</v>
      </c>
      <c r="F32" s="24" t="str">
        <f>VLOOKUP($C32,'団体名簿データ'!$C$24:$M$39,4,FALSE)</f>
        <v>近藤　春奈①</v>
      </c>
      <c r="G32" s="24" t="str">
        <f>VLOOKUP($C32,'団体名簿データ'!$C$24:$M$39,5,FALSE)</f>
        <v>野原　七海②</v>
      </c>
      <c r="H32" s="24" t="str">
        <f>VLOOKUP($C32,'団体名簿データ'!$C$24:$M$39,6,FALSE)</f>
        <v>山﨑　桜音②</v>
      </c>
      <c r="I32" s="26" t="str">
        <f>VLOOKUP($C32,'団体名簿データ'!$C$24:$M$39,7,FALSE)</f>
        <v>井上　凛音②</v>
      </c>
      <c r="J32" s="24" t="str">
        <f>VLOOKUP($C32,'団体名簿データ'!$C$24:$M$39,8,FALSE)</f>
        <v>髙木　美音②</v>
      </c>
      <c r="K32" s="24" t="str">
        <f>VLOOKUP($C32,'団体名簿データ'!$C$24:$M$39,9,FALSE)</f>
        <v>村上　　暢①</v>
      </c>
      <c r="L32" s="25" t="str">
        <f>VLOOKUP($C32,'団体名簿データ'!$C$24:$M$39,10,FALSE)</f>
        <v>髙木　智織②</v>
      </c>
      <c r="M32" s="27" t="str">
        <f>VLOOKUP($C32,'団体名簿データ'!$C$24:$M$39,11,FALSE)</f>
        <v>川瀬菜々美①</v>
      </c>
    </row>
    <row r="33" spans="2:13" ht="15" customHeight="1">
      <c r="B33" s="58">
        <v>10</v>
      </c>
      <c r="C33" s="77" t="s">
        <v>56</v>
      </c>
      <c r="D33" s="24" t="str">
        <f>VLOOKUP($C33,'団体名簿データ'!$C$24:$M$39,2,FALSE)</f>
        <v>市橋　昌樹</v>
      </c>
      <c r="E33" s="25" t="str">
        <f>VLOOKUP($C33,'団体名簿データ'!$C$24:$M$39,3,FALSE)</f>
        <v>牛田　実玖②</v>
      </c>
      <c r="F33" s="24" t="str">
        <f>VLOOKUP($C33,'団体名簿データ'!$C$24:$M$39,4,FALSE)</f>
        <v>日比野望生②</v>
      </c>
      <c r="G33" s="24" t="str">
        <f>VLOOKUP($C33,'団体名簿データ'!$C$24:$M$39,5,FALSE)</f>
        <v>牧村　奈未②</v>
      </c>
      <c r="H33" s="24" t="str">
        <f>VLOOKUP($C33,'団体名簿データ'!$C$24:$M$39,6,FALSE)</f>
        <v>後藤　凜音②</v>
      </c>
      <c r="I33" s="26" t="str">
        <f>VLOOKUP($C33,'団体名簿データ'!$C$24:$M$39,7,FALSE)</f>
        <v>岩佐　奈祐①</v>
      </c>
      <c r="J33" s="24" t="str">
        <f>VLOOKUP($C33,'団体名簿データ'!$C$24:$M$39,8,FALSE)</f>
        <v>森﨑　好未②</v>
      </c>
      <c r="K33" s="24" t="str">
        <f>VLOOKUP($C33,'団体名簿データ'!$C$24:$M$39,9,FALSE)</f>
        <v>山田　笑叶②</v>
      </c>
      <c r="L33" s="25" t="str">
        <f>VLOOKUP($C33,'団体名簿データ'!$C$24:$M$39,10,FALSE)</f>
        <v>岩田　咲季①</v>
      </c>
      <c r="M33" s="27" t="str">
        <f>VLOOKUP($C33,'団体名簿データ'!$C$24:$M$39,11,FALSE)</f>
        <v>瀧　ほのか①</v>
      </c>
    </row>
    <row r="34" spans="2:13" ht="15" customHeight="1">
      <c r="B34" s="58">
        <v>11</v>
      </c>
      <c r="C34" s="77" t="s">
        <v>79</v>
      </c>
      <c r="D34" s="24" t="str">
        <f>VLOOKUP($C34,'団体名簿データ'!$C$24:$M$39,2,FALSE)</f>
        <v>髙木　一輝</v>
      </c>
      <c r="E34" s="25" t="str">
        <f>VLOOKUP($C34,'団体名簿データ'!$C$24:$M$39,3,FALSE)</f>
        <v>辻　　美咲②</v>
      </c>
      <c r="F34" s="24" t="str">
        <f>VLOOKUP($C34,'団体名簿データ'!$C$24:$M$39,4,FALSE)</f>
        <v>荒山ゆきの②</v>
      </c>
      <c r="G34" s="24" t="str">
        <f>VLOOKUP($C34,'団体名簿データ'!$C$24:$M$39,5,FALSE)</f>
        <v>柴田　杏奈②</v>
      </c>
      <c r="H34" s="24" t="str">
        <f>VLOOKUP($C34,'団体名簿データ'!$C$24:$M$39,6,FALSE)</f>
        <v>山田　祐月①</v>
      </c>
      <c r="I34" s="26" t="str">
        <f>VLOOKUP($C34,'団体名簿データ'!$C$24:$M$39,7,FALSE)</f>
        <v>高松　佑月①</v>
      </c>
      <c r="J34" s="24" t="str">
        <f>VLOOKUP($C34,'団体名簿データ'!$C$24:$M$39,8,FALSE)</f>
        <v>大野　真緒①</v>
      </c>
      <c r="K34" s="24" t="str">
        <f>VLOOKUP($C34,'団体名簿データ'!$C$24:$M$39,9,FALSE)</f>
        <v>伊藤　羽那①</v>
      </c>
      <c r="L34" s="25" t="str">
        <f>VLOOKUP($C34,'団体名簿データ'!$C$24:$M$39,10,FALSE)</f>
        <v>浦瀬　陽彩①</v>
      </c>
      <c r="M34" s="27" t="str">
        <f>VLOOKUP($C34,'団体名簿データ'!$C$24:$M$39,11,FALSE)</f>
        <v>千村　友香①</v>
      </c>
    </row>
    <row r="35" spans="1:13" ht="15" customHeight="1">
      <c r="A35" s="15"/>
      <c r="B35" s="58">
        <v>12</v>
      </c>
      <c r="C35" s="77" t="s">
        <v>47</v>
      </c>
      <c r="D35" s="24" t="str">
        <f>VLOOKUP($C35,'団体名簿データ'!$C$24:$M$39,2,FALSE)</f>
        <v>青木　大知</v>
      </c>
      <c r="E35" s="25" t="str">
        <f>VLOOKUP($C35,'団体名簿データ'!$C$24:$M$39,3,FALSE)</f>
        <v>渡邊明衣里②</v>
      </c>
      <c r="F35" s="24" t="str">
        <f>VLOOKUP($C35,'団体名簿データ'!$C$24:$M$39,4,FALSE)</f>
        <v>岡野紅香乃①</v>
      </c>
      <c r="G35" s="24" t="str">
        <f>VLOOKUP($C35,'団体名簿データ'!$C$24:$M$39,5,FALSE)</f>
        <v>佐伯　弥倖②</v>
      </c>
      <c r="H35" s="24" t="str">
        <f>VLOOKUP($C35,'団体名簿データ'!$C$24:$M$39,6,FALSE)</f>
        <v>松葉　風春①</v>
      </c>
      <c r="I35" s="26" t="str">
        <f>VLOOKUP($C35,'団体名簿データ'!$C$24:$M$39,7,FALSE)</f>
        <v>池井戸天音②</v>
      </c>
      <c r="J35" s="24" t="str">
        <f>VLOOKUP($C35,'団体名簿データ'!$C$24:$M$39,8,FALSE)</f>
        <v>岩井　陽芽①</v>
      </c>
      <c r="K35" s="24" t="str">
        <f>VLOOKUP($C35,'団体名簿データ'!$C$24:$M$39,9,FALSE)</f>
        <v>田中　心喜②</v>
      </c>
      <c r="L35" s="25" t="str">
        <f>VLOOKUP($C35,'団体名簿データ'!$C$24:$M$39,10,FALSE)</f>
        <v>加藤　紗希②</v>
      </c>
      <c r="M35" s="27" t="str">
        <f>VLOOKUP($C35,'団体名簿データ'!$C$24:$M$39,11,FALSE)</f>
        <v>加藤久菜綺①</v>
      </c>
    </row>
    <row r="36" spans="1:13" ht="15" customHeight="1">
      <c r="A36" s="15"/>
      <c r="B36" s="58">
        <v>13</v>
      </c>
      <c r="C36" s="77" t="s">
        <v>46</v>
      </c>
      <c r="D36" s="24" t="str">
        <f>VLOOKUP($C36,'団体名簿データ'!$C$24:$M$39,2,FALSE)</f>
        <v>古川　和央</v>
      </c>
      <c r="E36" s="25" t="str">
        <f>VLOOKUP($C36,'団体名簿データ'!$C$24:$M$39,3,FALSE)</f>
        <v>澤田　叶羽②</v>
      </c>
      <c r="F36" s="24" t="str">
        <f>VLOOKUP($C36,'団体名簿データ'!$C$24:$M$39,4,FALSE)</f>
        <v>木村　紅葉②</v>
      </c>
      <c r="G36" s="24" t="str">
        <f>VLOOKUP($C36,'団体名簿データ'!$C$24:$M$39,5,FALSE)</f>
        <v>野尻　実夢②</v>
      </c>
      <c r="H36" s="24" t="str">
        <f>VLOOKUP($C36,'団体名簿データ'!$C$24:$M$39,6,FALSE)</f>
        <v>余語　杏香②</v>
      </c>
      <c r="I36" s="26" t="str">
        <f>VLOOKUP($C36,'団体名簿データ'!$C$24:$M$39,7,FALSE)</f>
        <v>安江　　結①</v>
      </c>
      <c r="J36" s="24" t="str">
        <f>VLOOKUP($C36,'団体名簿データ'!$C$24:$M$39,8,FALSE)</f>
        <v>片桐　実海①</v>
      </c>
      <c r="K36" s="24" t="str">
        <f>VLOOKUP($C36,'団体名簿データ'!$C$24:$M$39,9,FALSE)</f>
        <v>下田　歩奈①</v>
      </c>
      <c r="L36" s="25" t="str">
        <f>VLOOKUP($C36,'団体名簿データ'!$C$24:$M$39,10,FALSE)</f>
        <v>島　　桜花①</v>
      </c>
      <c r="M36" s="27" t="str">
        <f>VLOOKUP($C36,'団体名簿データ'!$C$24:$M$39,11,FALSE)</f>
        <v>_xD859__xDEB0_田　果奈①</v>
      </c>
    </row>
    <row r="37" spans="1:13" ht="15" customHeight="1">
      <c r="A37" s="15"/>
      <c r="B37" s="58">
        <v>14</v>
      </c>
      <c r="C37" s="77" t="s">
        <v>444</v>
      </c>
      <c r="D37" s="24" t="str">
        <f>VLOOKUP($C37,'団体名簿データ'!$C$24:$M$39,2,FALSE)</f>
        <v>森本　展健</v>
      </c>
      <c r="E37" s="25" t="str">
        <f>VLOOKUP($C37,'団体名簿データ'!$C$24:$M$39,3,FALSE)</f>
        <v>袖山　萌愛②</v>
      </c>
      <c r="F37" s="24" t="str">
        <f>VLOOKUP($C37,'団体名簿データ'!$C$24:$M$39,4,FALSE)</f>
        <v>成瀬　日向②</v>
      </c>
      <c r="G37" s="24" t="str">
        <f>VLOOKUP($C37,'団体名簿データ'!$C$24:$M$39,5,FALSE)</f>
        <v>小野　莉楽②</v>
      </c>
      <c r="H37" s="24" t="str">
        <f>VLOOKUP($C37,'団体名簿データ'!$C$24:$M$39,6,FALSE)</f>
        <v>加藤　璃々①</v>
      </c>
      <c r="I37" s="26" t="str">
        <f>VLOOKUP($C37,'団体名簿データ'!$C$24:$M$39,7,FALSE)</f>
        <v>岡野　蓮美②</v>
      </c>
      <c r="J37" s="24" t="str">
        <f>VLOOKUP($C37,'団体名簿データ'!$C$24:$M$39,8,FALSE)</f>
        <v>齋藤　　愛②</v>
      </c>
      <c r="K37" s="24" t="str">
        <f>VLOOKUP($C37,'団体名簿データ'!$C$24:$M$39,9,FALSE)</f>
        <v>阿部真心子②</v>
      </c>
      <c r="L37" s="25" t="str">
        <f>VLOOKUP($C37,'団体名簿データ'!$C$24:$M$39,10,FALSE)</f>
        <v>髙木　美紀②</v>
      </c>
      <c r="M37" s="27" t="str">
        <f>VLOOKUP($C37,'団体名簿データ'!$C$24:$M$39,11,FALSE)</f>
        <v>橋本有希野①</v>
      </c>
    </row>
    <row r="38" spans="2:13" ht="15" customHeight="1">
      <c r="B38" s="58">
        <v>15</v>
      </c>
      <c r="C38" s="77" t="s">
        <v>530</v>
      </c>
      <c r="D38" s="24" t="str">
        <f>VLOOKUP($C38,'団体名簿データ'!$C$24:$M$39,2,FALSE)</f>
        <v>田中　諭志</v>
      </c>
      <c r="E38" s="25" t="str">
        <f>VLOOKUP($C38,'団体名簿データ'!$C$24:$M$39,3,FALSE)</f>
        <v>小野木彩貴②</v>
      </c>
      <c r="F38" s="24" t="str">
        <f>VLOOKUP($C38,'団体名簿データ'!$C$24:$M$39,4,FALSE)</f>
        <v>森瀬彩弥香②</v>
      </c>
      <c r="G38" s="24" t="str">
        <f>VLOOKUP($C38,'団体名簿データ'!$C$24:$M$39,5,FALSE)</f>
        <v>五十里朋美②</v>
      </c>
      <c r="H38" s="24" t="str">
        <f>VLOOKUP($C38,'団体名簿データ'!$C$24:$M$39,6,FALSE)</f>
        <v>新開　千紗②</v>
      </c>
      <c r="I38" s="26" t="str">
        <f>VLOOKUP($C38,'団体名簿データ'!$C$24:$M$39,7,FALSE)</f>
        <v>荒井満里菜②</v>
      </c>
      <c r="J38" s="24" t="str">
        <f>VLOOKUP($C38,'団体名簿データ'!$C$24:$M$39,8,FALSE)</f>
        <v>和田菜々穂①</v>
      </c>
      <c r="K38" s="24" t="str">
        <f>VLOOKUP($C38,'団体名簿データ'!$C$24:$M$39,9,FALSE)</f>
        <v>池田　　絢①</v>
      </c>
      <c r="L38" s="25" t="str">
        <f>VLOOKUP($C38,'団体名簿データ'!$C$24:$M$39,10,FALSE)</f>
        <v>三輪　祐佳①</v>
      </c>
      <c r="M38" s="27" t="str">
        <f>VLOOKUP($C38,'団体名簿データ'!$C$24:$M$39,11,FALSE)</f>
        <v>井深　　葵①</v>
      </c>
    </row>
    <row r="39" spans="2:13" ht="15" customHeight="1">
      <c r="B39" s="59">
        <v>16</v>
      </c>
      <c r="C39" s="78" t="s">
        <v>531</v>
      </c>
      <c r="D39" s="28" t="str">
        <f>VLOOKUP($C39,'団体名簿データ'!$C$24:$M$39,2,FALSE)</f>
        <v>奥田　靖彦</v>
      </c>
      <c r="E39" s="29" t="str">
        <f>VLOOKUP($C39,'団体名簿データ'!$C$24:$M$39,3,FALSE)</f>
        <v>間宮　万結①</v>
      </c>
      <c r="F39" s="28" t="str">
        <f>VLOOKUP($C39,'団体名簿データ'!$C$24:$M$39,4,FALSE)</f>
        <v>古田　唯夏①</v>
      </c>
      <c r="G39" s="28" t="str">
        <f>VLOOKUP($C39,'団体名簿データ'!$C$24:$M$39,5,FALSE)</f>
        <v>石井　　晶①</v>
      </c>
      <c r="H39" s="28" t="str">
        <f>VLOOKUP($C39,'団体名簿データ'!$C$24:$M$39,6,FALSE)</f>
        <v>足立　莉子①</v>
      </c>
      <c r="I39" s="30" t="str">
        <f>VLOOKUP($C39,'団体名簿データ'!$C$24:$M$39,7,FALSE)</f>
        <v>吉田　理那②</v>
      </c>
      <c r="J39" s="28" t="str">
        <f>VLOOKUP($C39,'団体名簿データ'!$C$24:$M$39,8,FALSE)</f>
        <v>三重野愛加②</v>
      </c>
      <c r="K39" s="28" t="str">
        <f>VLOOKUP($C39,'団体名簿データ'!$C$24:$M$39,9,FALSE)</f>
        <v>後藤　咲季①</v>
      </c>
      <c r="L39" s="29" t="str">
        <f>VLOOKUP($C39,'団体名簿データ'!$C$24:$M$39,10,FALSE)</f>
        <v>古田　凜奈①</v>
      </c>
      <c r="M39" s="31" t="str">
        <f>VLOOKUP($C39,'団体名簿データ'!$C$24:$M$39,11,FALSE)</f>
        <v> </v>
      </c>
    </row>
    <row r="40" spans="2:13" ht="12">
      <c r="B40" s="7"/>
      <c r="C40" s="10"/>
      <c r="D40" s="7"/>
      <c r="E40" s="7"/>
      <c r="F40" s="7"/>
      <c r="G40" s="7"/>
      <c r="H40" s="7"/>
      <c r="I40" s="7"/>
      <c r="J40" s="7"/>
      <c r="K40" s="7"/>
      <c r="L40" s="7"/>
      <c r="M40" s="7"/>
    </row>
  </sheetData>
  <sheetProtection/>
  <mergeCells count="10">
    <mergeCell ref="B1:I1"/>
    <mergeCell ref="E2:M2"/>
    <mergeCell ref="B21:I21"/>
    <mergeCell ref="E22:M22"/>
    <mergeCell ref="B2:B3"/>
    <mergeCell ref="B22:B23"/>
    <mergeCell ref="C2:C3"/>
    <mergeCell ref="C22:C23"/>
    <mergeCell ref="D2:D3"/>
    <mergeCell ref="D22:D23"/>
  </mergeCells>
  <printOptions horizontalCentered="1" verticalCentered="1"/>
  <pageMargins left="0.39305555555555555" right="0.39305555555555555" top="0.5902777777777778" bottom="0.39305555555555555" header="0" footer="0"/>
  <pageSetup fitToHeight="1" fitToWidth="1" horizontalDpi="600" verticalDpi="600" orientation="landscape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56"/>
  <sheetViews>
    <sheetView zoomScalePageLayoutView="0" workbookViewId="0" topLeftCell="A1">
      <selection activeCell="O37" sqref="O37"/>
    </sheetView>
  </sheetViews>
  <sheetFormatPr defaultColWidth="9.00390625" defaultRowHeight="13.5"/>
  <cols>
    <col min="1" max="1" width="4.625" style="34" customWidth="1"/>
    <col min="2" max="2" width="11.625" style="34" customWidth="1"/>
    <col min="3" max="3" width="3.125" style="34" customWidth="1"/>
    <col min="4" max="4" width="11.00390625" style="34" customWidth="1"/>
    <col min="5" max="14" width="3.125" style="34" customWidth="1"/>
    <col min="15" max="15" width="11.625" style="34" customWidth="1"/>
    <col min="16" max="16" width="3.125" style="34" customWidth="1"/>
    <col min="17" max="17" width="10.75390625" style="34" customWidth="1"/>
    <col min="18" max="18" width="4.625" style="34" customWidth="1"/>
    <col min="19" max="19" width="9.00390625" style="34" bestFit="1" customWidth="1"/>
    <col min="20" max="16384" width="9.00390625" style="34" customWidth="1"/>
  </cols>
  <sheetData>
    <row r="1" spans="2:17" ht="14.25">
      <c r="B1" s="89" t="str">
        <f>'団体男女'!B1</f>
        <v>令和元年度　岐阜県高等学校テニス新人大会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3" spans="4:16" ht="14.25">
      <c r="D3" s="89" t="s">
        <v>19</v>
      </c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35"/>
    </row>
    <row r="5" spans="1:18" ht="15" customHeight="1">
      <c r="A5" s="90">
        <v>1</v>
      </c>
      <c r="B5" s="90" t="str">
        <f>データ!Q69</f>
        <v>間宮　浩輝</v>
      </c>
      <c r="C5" s="111" t="str">
        <f>データ!R69</f>
        <v>②</v>
      </c>
      <c r="D5" s="113" t="str">
        <f>データ!S69</f>
        <v>麗澤瑞浪</v>
      </c>
      <c r="O5" s="111" t="str">
        <f>データ!Q73</f>
        <v>座馬　　大</v>
      </c>
      <c r="P5" s="111" t="str">
        <f>データ!R73</f>
        <v>②</v>
      </c>
      <c r="Q5" s="113" t="str">
        <f>データ!S73</f>
        <v>県岐阜商</v>
      </c>
      <c r="R5" s="90">
        <v>17</v>
      </c>
    </row>
    <row r="6" spans="1:18" ht="15" customHeight="1">
      <c r="A6" s="90"/>
      <c r="B6" s="90"/>
      <c r="C6" s="111"/>
      <c r="D6" s="113"/>
      <c r="E6" s="37"/>
      <c r="N6" s="38"/>
      <c r="O6" s="111"/>
      <c r="P6" s="111"/>
      <c r="Q6" s="113"/>
      <c r="R6" s="90"/>
    </row>
    <row r="7" spans="1:18" ht="15" customHeight="1">
      <c r="A7" s="90">
        <v>2</v>
      </c>
      <c r="B7" s="111" t="str">
        <f>VLOOKUP(A7,データ!$G$3:$J$50,2,0)</f>
        <v>苅谷　颯斗</v>
      </c>
      <c r="C7" s="111" t="str">
        <f>VLOOKUP(A7,データ!$G$3:$J$50,3,0)</f>
        <v>①</v>
      </c>
      <c r="D7" s="113" t="str">
        <f>VLOOKUP(A7,データ!$G$3:$J$50,4,0)</f>
        <v>県岐阜商</v>
      </c>
      <c r="E7" s="39"/>
      <c r="F7" s="37"/>
      <c r="M7" s="38"/>
      <c r="N7" s="40"/>
      <c r="O7" s="111" t="str">
        <f>VLOOKUP(R7,データ!$G$3:$J$50,2,0)</f>
        <v>一色　凌介</v>
      </c>
      <c r="P7" s="111" t="str">
        <f>VLOOKUP(R7,データ!$G$3:$J$50,3,0)</f>
        <v>②</v>
      </c>
      <c r="Q7" s="113" t="str">
        <f>VLOOKUP(R7,データ!$G$3:$J$50,4,0)</f>
        <v>麗澤瑞浪</v>
      </c>
      <c r="R7" s="90">
        <v>18</v>
      </c>
    </row>
    <row r="8" spans="1:18" ht="15" customHeight="1">
      <c r="A8" s="90"/>
      <c r="B8" s="111"/>
      <c r="C8" s="111"/>
      <c r="D8" s="113"/>
      <c r="F8" s="41"/>
      <c r="M8" s="42"/>
      <c r="O8" s="111"/>
      <c r="P8" s="111"/>
      <c r="Q8" s="113"/>
      <c r="R8" s="90"/>
    </row>
    <row r="9" spans="1:18" ht="15" customHeight="1">
      <c r="A9" s="90">
        <v>3</v>
      </c>
      <c r="B9" s="111" t="str">
        <f>VLOOKUP(A9,データ!$G$3:$J$50,2,0)</f>
        <v>下村　　稜</v>
      </c>
      <c r="C9" s="111" t="str">
        <f>VLOOKUP(A9,データ!$G$3:$J$50,3,0)</f>
        <v>②</v>
      </c>
      <c r="D9" s="113" t="str">
        <f>VLOOKUP(A9,データ!$G$3:$J$50,4,0)</f>
        <v>関</v>
      </c>
      <c r="F9" s="41"/>
      <c r="G9" s="37"/>
      <c r="L9" s="38"/>
      <c r="M9" s="42"/>
      <c r="O9" s="111" t="str">
        <f>VLOOKUP(R9,データ!$G$3:$J$50,2,0)</f>
        <v>飯沼　優斗</v>
      </c>
      <c r="P9" s="111" t="str">
        <f>VLOOKUP(R9,データ!$G$3:$J$50,3,0)</f>
        <v>②</v>
      </c>
      <c r="Q9" s="113" t="str">
        <f>VLOOKUP(R9,データ!$G$3:$J$50,4,0)</f>
        <v>各務原</v>
      </c>
      <c r="R9" s="90">
        <v>19</v>
      </c>
    </row>
    <row r="10" spans="1:18" ht="15" customHeight="1">
      <c r="A10" s="90"/>
      <c r="B10" s="111"/>
      <c r="C10" s="111"/>
      <c r="D10" s="113"/>
      <c r="E10" s="37"/>
      <c r="F10" s="39"/>
      <c r="G10" s="41"/>
      <c r="L10" s="42"/>
      <c r="M10" s="40"/>
      <c r="N10" s="38"/>
      <c r="O10" s="111"/>
      <c r="P10" s="111"/>
      <c r="Q10" s="113"/>
      <c r="R10" s="90"/>
    </row>
    <row r="11" spans="1:18" ht="15" customHeight="1">
      <c r="A11" s="90">
        <v>4</v>
      </c>
      <c r="B11" s="111" t="str">
        <f>VLOOKUP(A11,データ!$G$3:$J$50,2,0)</f>
        <v>服部　将大</v>
      </c>
      <c r="C11" s="111" t="str">
        <f>VLOOKUP(A11,データ!$G$3:$J$50,3,0)</f>
        <v>②</v>
      </c>
      <c r="D11" s="113" t="str">
        <f>VLOOKUP(A11,データ!$G$3:$J$50,4,0)</f>
        <v>加納</v>
      </c>
      <c r="E11" s="39"/>
      <c r="G11" s="41"/>
      <c r="L11" s="42"/>
      <c r="N11" s="40"/>
      <c r="O11" s="111" t="str">
        <f>VLOOKUP(R11,データ!$G$3:$J$50,2,0)</f>
        <v>立石　真也</v>
      </c>
      <c r="P11" s="111" t="str">
        <f>VLOOKUP(R11,データ!$G$3:$J$50,3,0)</f>
        <v>①</v>
      </c>
      <c r="Q11" s="113" t="str">
        <f>VLOOKUP(R11,データ!$G$3:$J$50,4,0)</f>
        <v>麗澤瑞浪</v>
      </c>
      <c r="R11" s="90">
        <v>20</v>
      </c>
    </row>
    <row r="12" spans="1:18" ht="15" customHeight="1">
      <c r="A12" s="90"/>
      <c r="B12" s="111"/>
      <c r="C12" s="111"/>
      <c r="D12" s="113"/>
      <c r="G12" s="41"/>
      <c r="L12" s="42"/>
      <c r="O12" s="111"/>
      <c r="P12" s="111"/>
      <c r="Q12" s="113"/>
      <c r="R12" s="90"/>
    </row>
    <row r="13" spans="1:18" ht="15" customHeight="1">
      <c r="A13" s="90">
        <v>5</v>
      </c>
      <c r="B13" s="111" t="str">
        <f>VLOOKUP(A13,データ!$G$3:$J$50,2,0)</f>
        <v>藤本　博文</v>
      </c>
      <c r="C13" s="111" t="str">
        <f>VLOOKUP(A13,データ!$G$3:$J$50,3,0)</f>
        <v>①</v>
      </c>
      <c r="D13" s="113" t="str">
        <f>VLOOKUP(A13,データ!$G$3:$J$50,4,0)</f>
        <v>県岐阜商</v>
      </c>
      <c r="G13" s="41"/>
      <c r="H13" s="37"/>
      <c r="K13" s="38"/>
      <c r="L13" s="42"/>
      <c r="O13" s="111" t="str">
        <f>VLOOKUP(R13,データ!$G$3:$J$50,2,0)</f>
        <v>村田　英夢</v>
      </c>
      <c r="P13" s="111" t="str">
        <f>VLOOKUP(R13,データ!$G$3:$J$50,3,0)</f>
        <v>①</v>
      </c>
      <c r="Q13" s="113" t="str">
        <f>VLOOKUP(R13,データ!$G$3:$J$50,4,0)</f>
        <v>麗澤瑞浪</v>
      </c>
      <c r="R13" s="90">
        <v>21</v>
      </c>
    </row>
    <row r="14" spans="1:18" ht="15" customHeight="1">
      <c r="A14" s="90"/>
      <c r="B14" s="111"/>
      <c r="C14" s="111"/>
      <c r="D14" s="113"/>
      <c r="E14" s="37"/>
      <c r="G14" s="41"/>
      <c r="H14" s="41"/>
      <c r="K14" s="42"/>
      <c r="L14" s="42"/>
      <c r="N14" s="38"/>
      <c r="O14" s="111"/>
      <c r="P14" s="111"/>
      <c r="Q14" s="113"/>
      <c r="R14" s="90"/>
    </row>
    <row r="15" spans="1:18" ht="15" customHeight="1">
      <c r="A15" s="90">
        <v>6</v>
      </c>
      <c r="B15" s="111" t="str">
        <f>VLOOKUP(A15,データ!$G$3:$J$50,2,0)</f>
        <v>前刀　奏斗</v>
      </c>
      <c r="C15" s="111" t="str">
        <f>VLOOKUP(A15,データ!$G$3:$J$50,3,0)</f>
        <v>②</v>
      </c>
      <c r="D15" s="113" t="str">
        <f>VLOOKUP(A15,データ!$G$3:$J$50,4,0)</f>
        <v>大垣南</v>
      </c>
      <c r="E15" s="39"/>
      <c r="F15" s="37"/>
      <c r="G15" s="41"/>
      <c r="H15" s="41"/>
      <c r="K15" s="42"/>
      <c r="L15" s="42"/>
      <c r="M15" s="38"/>
      <c r="N15" s="40"/>
      <c r="O15" s="111" t="str">
        <f>VLOOKUP(R15,データ!$G$3:$J$50,2,0)</f>
        <v>中村　航大</v>
      </c>
      <c r="P15" s="111" t="str">
        <f>VLOOKUP(R15,データ!$G$3:$J$50,3,0)</f>
        <v>②</v>
      </c>
      <c r="Q15" s="113" t="str">
        <f>VLOOKUP(R15,データ!$G$3:$J$50,4,0)</f>
        <v>岐阜</v>
      </c>
      <c r="R15" s="90">
        <v>22</v>
      </c>
    </row>
    <row r="16" spans="1:18" ht="15" customHeight="1">
      <c r="A16" s="90"/>
      <c r="B16" s="111"/>
      <c r="C16" s="111"/>
      <c r="D16" s="113"/>
      <c r="F16" s="41"/>
      <c r="G16" s="39"/>
      <c r="H16" s="41"/>
      <c r="K16" s="42"/>
      <c r="L16" s="40"/>
      <c r="M16" s="42"/>
      <c r="O16" s="111"/>
      <c r="P16" s="111"/>
      <c r="Q16" s="113"/>
      <c r="R16" s="90"/>
    </row>
    <row r="17" spans="1:18" ht="15" customHeight="1">
      <c r="A17" s="90">
        <v>7</v>
      </c>
      <c r="B17" s="111" t="str">
        <f>VLOOKUP(A17,データ!$G$3:$J$50,2,0)</f>
        <v>山下　湧登</v>
      </c>
      <c r="C17" s="111" t="str">
        <f>VLOOKUP(A17,データ!$G$3:$J$50,3,0)</f>
        <v>①</v>
      </c>
      <c r="D17" s="113" t="str">
        <f>VLOOKUP(A17,データ!$G$3:$J$50,4,0)</f>
        <v>郡上</v>
      </c>
      <c r="F17" s="41"/>
      <c r="H17" s="41"/>
      <c r="K17" s="42"/>
      <c r="M17" s="42"/>
      <c r="O17" s="111" t="str">
        <f>VLOOKUP(R17,データ!$G$3:$J$50,2,0)</f>
        <v>長尾　俊希</v>
      </c>
      <c r="P17" s="111" t="str">
        <f>VLOOKUP(R17,データ!$G$3:$J$50,3,0)</f>
        <v>②</v>
      </c>
      <c r="Q17" s="113" t="str">
        <f>VLOOKUP(R17,データ!$G$3:$J$50,4,0)</f>
        <v>関</v>
      </c>
      <c r="R17" s="90">
        <v>23</v>
      </c>
    </row>
    <row r="18" spans="1:18" ht="15" customHeight="1">
      <c r="A18" s="90"/>
      <c r="B18" s="111"/>
      <c r="C18" s="111"/>
      <c r="D18" s="113"/>
      <c r="E18" s="37"/>
      <c r="F18" s="39"/>
      <c r="H18" s="41"/>
      <c r="K18" s="42"/>
      <c r="M18" s="40"/>
      <c r="N18" s="38"/>
      <c r="O18" s="111"/>
      <c r="P18" s="111"/>
      <c r="Q18" s="113"/>
      <c r="R18" s="90"/>
    </row>
    <row r="19" spans="1:18" ht="15" customHeight="1">
      <c r="A19" s="90">
        <v>8</v>
      </c>
      <c r="B19" s="111" t="str">
        <f>データ!Q83</f>
        <v>石埜　光輝</v>
      </c>
      <c r="C19" s="111" t="str">
        <f>データ!R83</f>
        <v>①</v>
      </c>
      <c r="D19" s="113" t="str">
        <f>データ!S83</f>
        <v>麗澤瑞浪</v>
      </c>
      <c r="E19" s="39"/>
      <c r="H19" s="41"/>
      <c r="K19" s="42"/>
      <c r="N19" s="40"/>
      <c r="O19" s="111" t="str">
        <f>データ!Q79</f>
        <v>野﨑　陸斗</v>
      </c>
      <c r="P19" s="111" t="str">
        <f>データ!R79</f>
        <v>②</v>
      </c>
      <c r="Q19" s="113" t="str">
        <f>データ!S79</f>
        <v>郡上</v>
      </c>
      <c r="R19" s="90">
        <v>24</v>
      </c>
    </row>
    <row r="20" spans="1:18" ht="15" customHeight="1">
      <c r="A20" s="90"/>
      <c r="B20" s="111"/>
      <c r="C20" s="111"/>
      <c r="D20" s="113"/>
      <c r="H20" s="41"/>
      <c r="I20" s="44"/>
      <c r="J20" s="46"/>
      <c r="K20" s="42"/>
      <c r="O20" s="111"/>
      <c r="P20" s="111"/>
      <c r="Q20" s="113"/>
      <c r="R20" s="90"/>
    </row>
    <row r="21" spans="1:18" ht="15" customHeight="1">
      <c r="A21" s="90">
        <v>9</v>
      </c>
      <c r="B21" s="111" t="str">
        <f>データ!Q77</f>
        <v>浅井　暢斗</v>
      </c>
      <c r="C21" s="111" t="str">
        <f>データ!R77</f>
        <v>②</v>
      </c>
      <c r="D21" s="113" t="str">
        <f>データ!S77</f>
        <v>県岐阜商</v>
      </c>
      <c r="H21" s="41"/>
      <c r="K21" s="42"/>
      <c r="O21" s="111" t="str">
        <f>データ!Q81</f>
        <v>林　　明利</v>
      </c>
      <c r="P21" s="111" t="str">
        <f>データ!R81</f>
        <v>②</v>
      </c>
      <c r="Q21" s="113" t="str">
        <f>データ!S81</f>
        <v>県岐阜商</v>
      </c>
      <c r="R21" s="90">
        <v>25</v>
      </c>
    </row>
    <row r="22" spans="1:18" ht="15" customHeight="1">
      <c r="A22" s="90"/>
      <c r="B22" s="111"/>
      <c r="C22" s="111"/>
      <c r="D22" s="113"/>
      <c r="E22" s="37"/>
      <c r="H22" s="41"/>
      <c r="K22" s="42"/>
      <c r="N22" s="38"/>
      <c r="O22" s="111"/>
      <c r="P22" s="111"/>
      <c r="Q22" s="113"/>
      <c r="R22" s="90"/>
    </row>
    <row r="23" spans="1:18" ht="15" customHeight="1">
      <c r="A23" s="90">
        <v>10</v>
      </c>
      <c r="B23" s="111" t="str">
        <f>VLOOKUP(A23,データ!$G$3:$J$50,2,0)</f>
        <v>早野　令都</v>
      </c>
      <c r="C23" s="111" t="str">
        <f>VLOOKUP(A23,データ!$G$3:$J$50,3,0)</f>
        <v>②</v>
      </c>
      <c r="D23" s="113" t="str">
        <f>VLOOKUP(A23,データ!$G$3:$J$50,4,0)</f>
        <v>大垣北</v>
      </c>
      <c r="E23" s="39"/>
      <c r="F23" s="37"/>
      <c r="H23" s="41"/>
      <c r="K23" s="42"/>
      <c r="M23" s="38"/>
      <c r="N23" s="40"/>
      <c r="O23" s="111" t="str">
        <f>VLOOKUP(R23,データ!$G$3:$J$50,2,0)</f>
        <v>淺野　洸司</v>
      </c>
      <c r="P23" s="111" t="str">
        <f>VLOOKUP(R23,データ!$G$3:$J$50,3,0)</f>
        <v>①</v>
      </c>
      <c r="Q23" s="113" t="str">
        <f>VLOOKUP(R23,データ!$G$3:$J$50,4,0)</f>
        <v>麗澤瑞浪</v>
      </c>
      <c r="R23" s="90">
        <v>26</v>
      </c>
    </row>
    <row r="24" spans="1:18" ht="15" customHeight="1">
      <c r="A24" s="90"/>
      <c r="B24" s="111"/>
      <c r="C24" s="111"/>
      <c r="D24" s="113"/>
      <c r="F24" s="41"/>
      <c r="H24" s="41"/>
      <c r="K24" s="42"/>
      <c r="M24" s="42"/>
      <c r="O24" s="111"/>
      <c r="P24" s="111"/>
      <c r="Q24" s="113"/>
      <c r="R24" s="90"/>
    </row>
    <row r="25" spans="1:18" ht="15" customHeight="1">
      <c r="A25" s="90">
        <v>11</v>
      </c>
      <c r="B25" s="111" t="str">
        <f>VLOOKUP(A25,データ!$G$3:$J$50,2,0)</f>
        <v>佐藤　瑞己</v>
      </c>
      <c r="C25" s="111" t="str">
        <f>VLOOKUP(A25,データ!$G$3:$J$50,3,0)</f>
        <v>②</v>
      </c>
      <c r="D25" s="113" t="str">
        <f>VLOOKUP(A25,データ!$G$3:$J$50,4,0)</f>
        <v>関</v>
      </c>
      <c r="F25" s="41"/>
      <c r="G25" s="37"/>
      <c r="H25" s="41"/>
      <c r="K25" s="42"/>
      <c r="L25" s="38"/>
      <c r="M25" s="42"/>
      <c r="O25" s="111" t="str">
        <f>VLOOKUP(R25,データ!$G$3:$J$50,2,0)</f>
        <v>菱田　航生</v>
      </c>
      <c r="P25" s="111" t="str">
        <f>VLOOKUP(R25,データ!$G$3:$J$50,3,0)</f>
        <v>②</v>
      </c>
      <c r="Q25" s="113" t="str">
        <f>VLOOKUP(R25,データ!$G$3:$J$50,4,0)</f>
        <v>大垣北</v>
      </c>
      <c r="R25" s="90">
        <v>27</v>
      </c>
    </row>
    <row r="26" spans="1:18" ht="15" customHeight="1">
      <c r="A26" s="90"/>
      <c r="B26" s="111"/>
      <c r="C26" s="111"/>
      <c r="D26" s="113"/>
      <c r="E26" s="37"/>
      <c r="F26" s="39"/>
      <c r="G26" s="41"/>
      <c r="H26" s="41"/>
      <c r="K26" s="42"/>
      <c r="L26" s="42"/>
      <c r="M26" s="40"/>
      <c r="N26" s="38"/>
      <c r="O26" s="111"/>
      <c r="P26" s="111"/>
      <c r="Q26" s="113"/>
      <c r="R26" s="90"/>
    </row>
    <row r="27" spans="1:18" ht="15" customHeight="1">
      <c r="A27" s="90">
        <v>12</v>
      </c>
      <c r="B27" s="111" t="str">
        <f>VLOOKUP(A27,データ!$G$3:$J$50,2,0)</f>
        <v>川田　駿実</v>
      </c>
      <c r="C27" s="111" t="str">
        <f>VLOOKUP(A27,データ!$G$3:$J$50,3,0)</f>
        <v>①</v>
      </c>
      <c r="D27" s="113" t="str">
        <f>VLOOKUP(A27,データ!$G$3:$J$50,4,0)</f>
        <v>麗澤瑞浪</v>
      </c>
      <c r="E27" s="39"/>
      <c r="G27" s="41"/>
      <c r="H27" s="41"/>
      <c r="K27" s="42"/>
      <c r="L27" s="42"/>
      <c r="N27" s="40"/>
      <c r="O27" s="111" t="str">
        <f>VLOOKUP(R27,データ!$G$3:$J$50,2,0)</f>
        <v>豊吉　柊人</v>
      </c>
      <c r="P27" s="111" t="str">
        <f>VLOOKUP(R27,データ!$G$3:$J$50,3,0)</f>
        <v>①</v>
      </c>
      <c r="Q27" s="113" t="str">
        <f>VLOOKUP(R27,データ!$G$3:$J$50,4,0)</f>
        <v>県岐阜商</v>
      </c>
      <c r="R27" s="90">
        <v>28</v>
      </c>
    </row>
    <row r="28" spans="1:18" ht="15" customHeight="1">
      <c r="A28" s="90"/>
      <c r="B28" s="111"/>
      <c r="C28" s="111"/>
      <c r="D28" s="113"/>
      <c r="G28" s="41"/>
      <c r="H28" s="39"/>
      <c r="K28" s="40"/>
      <c r="L28" s="42"/>
      <c r="O28" s="111"/>
      <c r="P28" s="111"/>
      <c r="Q28" s="113"/>
      <c r="R28" s="90"/>
    </row>
    <row r="29" spans="1:18" ht="15" customHeight="1">
      <c r="A29" s="90">
        <v>13</v>
      </c>
      <c r="B29" s="111" t="str">
        <f>VLOOKUP(A29,データ!$G$3:$J$50,2,0)</f>
        <v>澤田功太郎</v>
      </c>
      <c r="C29" s="111" t="str">
        <f>VLOOKUP(A29,データ!$G$3:$J$50,3,0)</f>
        <v>②</v>
      </c>
      <c r="D29" s="113" t="str">
        <f>VLOOKUP(A29,データ!$G$3:$J$50,4,0)</f>
        <v>各務原</v>
      </c>
      <c r="G29" s="41"/>
      <c r="L29" s="42"/>
      <c r="O29" s="111" t="str">
        <f>VLOOKUP(R29,データ!$G$3:$J$50,2,0)</f>
        <v>鈴木　博斗</v>
      </c>
      <c r="P29" s="111" t="str">
        <f>VLOOKUP(R29,データ!$G$3:$J$50,3,0)</f>
        <v>②</v>
      </c>
      <c r="Q29" s="113" t="str">
        <f>VLOOKUP(R29,データ!$G$3:$J$50,4,0)</f>
        <v>加茂農林</v>
      </c>
      <c r="R29" s="90">
        <v>29</v>
      </c>
    </row>
    <row r="30" spans="1:18" ht="15" customHeight="1">
      <c r="A30" s="90"/>
      <c r="B30" s="111"/>
      <c r="C30" s="111"/>
      <c r="D30" s="113"/>
      <c r="E30" s="37"/>
      <c r="G30" s="41"/>
      <c r="L30" s="42"/>
      <c r="N30" s="38"/>
      <c r="O30" s="111"/>
      <c r="P30" s="111"/>
      <c r="Q30" s="113"/>
      <c r="R30" s="90"/>
    </row>
    <row r="31" spans="1:18" ht="15" customHeight="1">
      <c r="A31" s="90">
        <v>14</v>
      </c>
      <c r="B31" s="111" t="str">
        <f>VLOOKUP(A31,データ!$G$3:$J$50,2,0)</f>
        <v>森　　健太</v>
      </c>
      <c r="C31" s="111" t="str">
        <f>VLOOKUP(A31,データ!$G$3:$J$50,3,0)</f>
        <v>②</v>
      </c>
      <c r="D31" s="113" t="str">
        <f>VLOOKUP(A31,データ!$G$3:$J$50,4,0)</f>
        <v>加茂農林</v>
      </c>
      <c r="E31" s="39"/>
      <c r="F31" s="37"/>
      <c r="G31" s="41"/>
      <c r="L31" s="42"/>
      <c r="M31" s="38"/>
      <c r="N31" s="40"/>
      <c r="O31" s="111" t="str">
        <f>VLOOKUP(R31,データ!$G$3:$J$50,2,0)</f>
        <v>小澤　　光</v>
      </c>
      <c r="P31" s="111" t="str">
        <f>VLOOKUP(R31,データ!$G$3:$J$50,3,0)</f>
        <v>②</v>
      </c>
      <c r="Q31" s="113" t="str">
        <f>VLOOKUP(R31,データ!$G$3:$J$50,4,0)</f>
        <v>麗澤瑞浪</v>
      </c>
      <c r="R31" s="90">
        <v>30</v>
      </c>
    </row>
    <row r="32" spans="1:18" ht="15" customHeight="1">
      <c r="A32" s="90"/>
      <c r="B32" s="111"/>
      <c r="C32" s="111"/>
      <c r="D32" s="113"/>
      <c r="F32" s="41"/>
      <c r="G32" s="39"/>
      <c r="L32" s="40"/>
      <c r="M32" s="42"/>
      <c r="O32" s="111"/>
      <c r="P32" s="111"/>
      <c r="Q32" s="113"/>
      <c r="R32" s="90"/>
    </row>
    <row r="33" spans="1:18" ht="15" customHeight="1">
      <c r="A33" s="90">
        <v>15</v>
      </c>
      <c r="B33" s="111" t="str">
        <f>VLOOKUP(A33,データ!$G$3:$J$50,2,0)</f>
        <v>木股好太郎</v>
      </c>
      <c r="C33" s="111" t="str">
        <f>VLOOKUP(A33,データ!$G$3:$J$50,3,0)</f>
        <v>②</v>
      </c>
      <c r="D33" s="113" t="str">
        <f>VLOOKUP(A33,データ!$G$3:$J$50,4,0)</f>
        <v>加納</v>
      </c>
      <c r="F33" s="41"/>
      <c r="M33" s="42"/>
      <c r="O33" s="111" t="str">
        <f>VLOOKUP(R33,データ!$G$3:$J$50,2,0)</f>
        <v>二村　海成</v>
      </c>
      <c r="P33" s="111" t="str">
        <f>VLOOKUP(R33,データ!$G$3:$J$50,3,0)</f>
        <v>②</v>
      </c>
      <c r="Q33" s="113" t="str">
        <f>VLOOKUP(R33,データ!$G$3:$J$50,4,0)</f>
        <v>関商工</v>
      </c>
      <c r="R33" s="90">
        <v>31</v>
      </c>
    </row>
    <row r="34" spans="1:18" ht="15" customHeight="1">
      <c r="A34" s="90"/>
      <c r="B34" s="111"/>
      <c r="C34" s="111"/>
      <c r="D34" s="113"/>
      <c r="E34" s="37"/>
      <c r="F34" s="39"/>
      <c r="M34" s="40"/>
      <c r="N34" s="38"/>
      <c r="O34" s="111"/>
      <c r="P34" s="111"/>
      <c r="Q34" s="113"/>
      <c r="R34" s="90"/>
    </row>
    <row r="35" spans="1:18" ht="15" customHeight="1">
      <c r="A35" s="90">
        <v>16</v>
      </c>
      <c r="B35" s="111" t="str">
        <f>データ!Q75</f>
        <v>山口　智哉</v>
      </c>
      <c r="C35" s="111" t="str">
        <f>データ!R75</f>
        <v>②</v>
      </c>
      <c r="D35" s="113" t="str">
        <f>データ!S75</f>
        <v>麗澤瑞浪</v>
      </c>
      <c r="E35" s="39"/>
      <c r="N35" s="40"/>
      <c r="O35" s="111" t="str">
        <f>データ!Q71</f>
        <v>岩田幸太郎</v>
      </c>
      <c r="P35" s="111" t="str">
        <f>データ!R71</f>
        <v>②</v>
      </c>
      <c r="Q35" s="113" t="str">
        <f>データ!S71</f>
        <v>麗澤瑞浪</v>
      </c>
      <c r="R35" s="90">
        <v>32</v>
      </c>
    </row>
    <row r="36" spans="1:18" ht="15" customHeight="1">
      <c r="A36" s="90"/>
      <c r="B36" s="111"/>
      <c r="C36" s="111"/>
      <c r="D36" s="113"/>
      <c r="O36" s="111"/>
      <c r="P36" s="111"/>
      <c r="Q36" s="113"/>
      <c r="R36" s="90"/>
    </row>
    <row r="37" ht="15" customHeight="1"/>
    <row r="38" spans="2:4" ht="12" customHeight="1">
      <c r="B38" s="110" t="s">
        <v>20</v>
      </c>
      <c r="C38" s="110"/>
      <c r="D38" s="110"/>
    </row>
    <row r="39" spans="2:10" ht="12" customHeight="1">
      <c r="B39" s="90"/>
      <c r="C39" s="36"/>
      <c r="D39" s="112"/>
      <c r="E39" s="43"/>
      <c r="F39" s="43"/>
      <c r="G39" s="43"/>
      <c r="H39" s="43"/>
      <c r="I39" s="43"/>
      <c r="J39" s="43"/>
    </row>
    <row r="40" spans="2:10" ht="12" customHeight="1">
      <c r="B40" s="90"/>
      <c r="C40" s="36"/>
      <c r="D40" s="112"/>
      <c r="E40" s="37"/>
      <c r="F40" s="46"/>
      <c r="G40" s="43"/>
      <c r="H40" s="43"/>
      <c r="I40" s="43"/>
      <c r="J40" s="43"/>
    </row>
    <row r="41" spans="2:10" ht="12" customHeight="1">
      <c r="B41" s="90"/>
      <c r="C41" s="36"/>
      <c r="D41" s="112"/>
      <c r="E41" s="39"/>
      <c r="G41" s="43"/>
      <c r="H41" s="43"/>
      <c r="I41" s="43"/>
      <c r="J41" s="43"/>
    </row>
    <row r="42" spans="2:10" ht="12" customHeight="1">
      <c r="B42" s="90"/>
      <c r="C42" s="36"/>
      <c r="D42" s="112"/>
      <c r="E42" s="43"/>
      <c r="F42" s="43"/>
      <c r="G42" s="43"/>
      <c r="H42" s="43"/>
      <c r="I42" s="43"/>
      <c r="J42" s="43"/>
    </row>
    <row r="43" spans="2:10" ht="12" customHeight="1">
      <c r="B43" s="110" t="s">
        <v>21</v>
      </c>
      <c r="C43" s="110"/>
      <c r="D43" s="110"/>
      <c r="E43" s="43"/>
      <c r="F43" s="43"/>
      <c r="G43" s="43"/>
      <c r="H43" s="43"/>
      <c r="I43" s="43"/>
      <c r="J43" s="43"/>
    </row>
    <row r="44" spans="2:10" ht="12" customHeight="1">
      <c r="B44" s="90"/>
      <c r="C44" s="36"/>
      <c r="D44" s="112"/>
      <c r="G44" s="43"/>
      <c r="H44" s="43"/>
      <c r="I44" s="43"/>
      <c r="J44" s="43"/>
    </row>
    <row r="45" spans="2:10" ht="12" customHeight="1">
      <c r="B45" s="90"/>
      <c r="C45" s="36"/>
      <c r="D45" s="112"/>
      <c r="E45" s="37"/>
      <c r="G45" s="43"/>
      <c r="H45" s="43"/>
      <c r="I45" s="43"/>
      <c r="J45" s="43"/>
    </row>
    <row r="46" spans="2:8" ht="12" customHeight="1">
      <c r="B46" s="90"/>
      <c r="C46" s="36"/>
      <c r="D46" s="112"/>
      <c r="E46" s="39"/>
      <c r="F46" s="37"/>
      <c r="G46" s="43"/>
      <c r="H46" s="43"/>
    </row>
    <row r="47" spans="2:8" ht="12" customHeight="1">
      <c r="B47" s="90"/>
      <c r="C47" s="36"/>
      <c r="D47" s="112"/>
      <c r="F47" s="41"/>
      <c r="G47" s="46"/>
      <c r="H47" s="43"/>
    </row>
    <row r="48" spans="2:6" ht="12" customHeight="1">
      <c r="B48" s="90"/>
      <c r="C48" s="36"/>
      <c r="D48" s="112"/>
      <c r="F48" s="41"/>
    </row>
    <row r="49" spans="2:6" ht="12" customHeight="1">
      <c r="B49" s="90"/>
      <c r="C49" s="36"/>
      <c r="D49" s="112"/>
      <c r="E49" s="37"/>
      <c r="F49" s="39"/>
    </row>
    <row r="50" spans="2:5" ht="12" customHeight="1">
      <c r="B50" s="90"/>
      <c r="C50" s="36"/>
      <c r="D50" s="112"/>
      <c r="E50" s="39"/>
    </row>
    <row r="51" spans="2:4" ht="12" customHeight="1">
      <c r="B51" s="90"/>
      <c r="C51" s="36"/>
      <c r="D51" s="112"/>
    </row>
    <row r="52" spans="2:4" ht="12" customHeight="1">
      <c r="B52" s="110" t="s">
        <v>22</v>
      </c>
      <c r="C52" s="110"/>
      <c r="D52" s="110"/>
    </row>
    <row r="53" spans="2:4" ht="12" customHeight="1">
      <c r="B53" s="90"/>
      <c r="C53" s="36"/>
      <c r="D53" s="112"/>
    </row>
    <row r="54" spans="2:6" ht="12" customHeight="1">
      <c r="B54" s="90"/>
      <c r="C54" s="36"/>
      <c r="D54" s="112"/>
      <c r="E54" s="37"/>
      <c r="F54" s="46"/>
    </row>
    <row r="55" spans="2:5" ht="12" customHeight="1">
      <c r="B55" s="90"/>
      <c r="C55" s="36"/>
      <c r="D55" s="112"/>
      <c r="E55" s="39"/>
    </row>
    <row r="56" spans="2:4" ht="12" customHeight="1">
      <c r="B56" s="90"/>
      <c r="C56" s="36"/>
      <c r="D56" s="112"/>
    </row>
  </sheetData>
  <sheetProtection/>
  <mergeCells count="149">
    <mergeCell ref="R15:R16"/>
    <mergeCell ref="R17:R18"/>
    <mergeCell ref="R19:R20"/>
    <mergeCell ref="R21:R22"/>
    <mergeCell ref="Q35:Q36"/>
    <mergeCell ref="R35:R36"/>
    <mergeCell ref="R31:R32"/>
    <mergeCell ref="R23:R24"/>
    <mergeCell ref="R25:R26"/>
    <mergeCell ref="R27:R28"/>
    <mergeCell ref="R33:R34"/>
    <mergeCell ref="Q27:Q28"/>
    <mergeCell ref="Q29:Q30"/>
    <mergeCell ref="Q31:Q32"/>
    <mergeCell ref="Q33:Q34"/>
    <mergeCell ref="P27:P28"/>
    <mergeCell ref="P29:P30"/>
    <mergeCell ref="P31:P32"/>
    <mergeCell ref="P33:P34"/>
    <mergeCell ref="R29:R30"/>
    <mergeCell ref="R5:R6"/>
    <mergeCell ref="R7:R8"/>
    <mergeCell ref="R9:R10"/>
    <mergeCell ref="R11:R12"/>
    <mergeCell ref="R13:R14"/>
    <mergeCell ref="P5:P6"/>
    <mergeCell ref="Q5:Q6"/>
    <mergeCell ref="Q7:Q8"/>
    <mergeCell ref="Q9:Q10"/>
    <mergeCell ref="Q11:Q12"/>
    <mergeCell ref="O19:O20"/>
    <mergeCell ref="O21:O22"/>
    <mergeCell ref="O23:O24"/>
    <mergeCell ref="O25:O26"/>
    <mergeCell ref="Q23:Q24"/>
    <mergeCell ref="Q25:Q26"/>
    <mergeCell ref="P19:P20"/>
    <mergeCell ref="P21:P22"/>
    <mergeCell ref="P23:P24"/>
    <mergeCell ref="P35:P36"/>
    <mergeCell ref="Q13:Q14"/>
    <mergeCell ref="P15:P16"/>
    <mergeCell ref="P25:P26"/>
    <mergeCell ref="Q17:Q18"/>
    <mergeCell ref="Q19:Q20"/>
    <mergeCell ref="Q21:Q22"/>
    <mergeCell ref="P17:P18"/>
    <mergeCell ref="Q15:Q16"/>
    <mergeCell ref="P7:P8"/>
    <mergeCell ref="P9:P10"/>
    <mergeCell ref="P11:P12"/>
    <mergeCell ref="P13:P14"/>
    <mergeCell ref="O15:O16"/>
    <mergeCell ref="O5:O6"/>
    <mergeCell ref="O7:O8"/>
    <mergeCell ref="O9:O10"/>
    <mergeCell ref="O11:O12"/>
    <mergeCell ref="O13:O14"/>
    <mergeCell ref="D50:D51"/>
    <mergeCell ref="D53:D54"/>
    <mergeCell ref="B52:D52"/>
    <mergeCell ref="B27:B28"/>
    <mergeCell ref="B29:B30"/>
    <mergeCell ref="D46:D47"/>
    <mergeCell ref="B50:B51"/>
    <mergeCell ref="B53:B54"/>
    <mergeCell ref="B41:B42"/>
    <mergeCell ref="B44:B45"/>
    <mergeCell ref="D29:D30"/>
    <mergeCell ref="O33:O34"/>
    <mergeCell ref="O35:O36"/>
    <mergeCell ref="O27:O28"/>
    <mergeCell ref="D48:D49"/>
    <mergeCell ref="O31:O32"/>
    <mergeCell ref="O17:O18"/>
    <mergeCell ref="C31:C32"/>
    <mergeCell ref="C33:C34"/>
    <mergeCell ref="C35:C36"/>
    <mergeCell ref="C29:C30"/>
    <mergeCell ref="D31:D32"/>
    <mergeCell ref="D19:D20"/>
    <mergeCell ref="D21:D22"/>
    <mergeCell ref="D23:D24"/>
    <mergeCell ref="O29:O30"/>
    <mergeCell ref="D55:D56"/>
    <mergeCell ref="D33:D34"/>
    <mergeCell ref="D35:D36"/>
    <mergeCell ref="D39:D40"/>
    <mergeCell ref="D41:D42"/>
    <mergeCell ref="D5:D6"/>
    <mergeCell ref="D7:D8"/>
    <mergeCell ref="D9:D10"/>
    <mergeCell ref="D11:D12"/>
    <mergeCell ref="D13:D14"/>
    <mergeCell ref="D15:D16"/>
    <mergeCell ref="C19:C20"/>
    <mergeCell ref="C21:C22"/>
    <mergeCell ref="C23:C24"/>
    <mergeCell ref="C25:C26"/>
    <mergeCell ref="C27:C28"/>
    <mergeCell ref="D25:D26"/>
    <mergeCell ref="D27:D28"/>
    <mergeCell ref="D17:D18"/>
    <mergeCell ref="B55:B56"/>
    <mergeCell ref="C5:C6"/>
    <mergeCell ref="C7:C8"/>
    <mergeCell ref="C9:C10"/>
    <mergeCell ref="C11:C12"/>
    <mergeCell ref="C13:C14"/>
    <mergeCell ref="C15:C16"/>
    <mergeCell ref="C17:C18"/>
    <mergeCell ref="B35:B36"/>
    <mergeCell ref="B39:B40"/>
    <mergeCell ref="B46:B47"/>
    <mergeCell ref="B48:B49"/>
    <mergeCell ref="B43:D43"/>
    <mergeCell ref="D44:D45"/>
    <mergeCell ref="A35:A36"/>
    <mergeCell ref="B5:B6"/>
    <mergeCell ref="B7:B8"/>
    <mergeCell ref="B9:B10"/>
    <mergeCell ref="B11:B12"/>
    <mergeCell ref="B13:B14"/>
    <mergeCell ref="B15:B16"/>
    <mergeCell ref="B17:B18"/>
    <mergeCell ref="B31:B32"/>
    <mergeCell ref="B33:B34"/>
    <mergeCell ref="A23:A24"/>
    <mergeCell ref="A25:A26"/>
    <mergeCell ref="A27:A28"/>
    <mergeCell ref="A29:A30"/>
    <mergeCell ref="A31:A32"/>
    <mergeCell ref="A33:A3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B1:Q1"/>
    <mergeCell ref="D3:O3"/>
    <mergeCell ref="B38:D38"/>
    <mergeCell ref="B19:B20"/>
    <mergeCell ref="B21:B22"/>
    <mergeCell ref="B23:B24"/>
    <mergeCell ref="B25:B26"/>
  </mergeCells>
  <conditionalFormatting sqref="A1:A65536 B1:B6 B37:D65536 C1:C4 E1:N65536 D1:D6 R1:R65536 O1:Q4 O37:Q65536">
    <cfRule type="expression" priority="2" dxfId="16" stopIfTrue="1">
      <formula>ISERROR</formula>
    </cfRule>
  </conditionalFormatting>
  <conditionalFormatting sqref="B9:B36 C5:C36 D7:D36 O5:Q36">
    <cfRule type="expression" priority="3" dxfId="16" stopIfTrue="1">
      <formula>ISERROR(B5)</formula>
    </cfRule>
  </conditionalFormatting>
  <conditionalFormatting sqref="B7:B8">
    <cfRule type="expression" priority="1" dxfId="16" stopIfTrue="1">
      <formula>ISERROR(B7)</formula>
    </cfRule>
  </conditionalFormatting>
  <printOptions horizontalCentered="1" verticalCentered="1"/>
  <pageMargins left="0.5902777777777778" right="0.5902777777777778" top="0.5902777777777778" bottom="0.590277777777777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R56"/>
  <sheetViews>
    <sheetView zoomScalePageLayoutView="0" workbookViewId="0" topLeftCell="A1">
      <selection activeCell="O35" sqref="O35:O36"/>
    </sheetView>
  </sheetViews>
  <sheetFormatPr defaultColWidth="9.00390625" defaultRowHeight="13.5"/>
  <cols>
    <col min="1" max="1" width="4.625" style="34" customWidth="1"/>
    <col min="2" max="2" width="11.625" style="34" customWidth="1"/>
    <col min="3" max="3" width="3.125" style="34" customWidth="1"/>
    <col min="4" max="4" width="12.375" style="34" customWidth="1"/>
    <col min="5" max="14" width="3.125" style="34" customWidth="1"/>
    <col min="15" max="15" width="11.625" style="34" customWidth="1"/>
    <col min="16" max="16" width="3.125" style="34" customWidth="1"/>
    <col min="17" max="17" width="12.375" style="34" customWidth="1"/>
    <col min="18" max="18" width="4.375" style="34" customWidth="1"/>
    <col min="19" max="19" width="9.00390625" style="34" bestFit="1" customWidth="1"/>
    <col min="20" max="16384" width="9.00390625" style="34" customWidth="1"/>
  </cols>
  <sheetData>
    <row r="1" spans="2:17" ht="14.25">
      <c r="B1" s="89" t="str">
        <f>'男子Ｓ'!B1</f>
        <v>令和元年度　岐阜県高等学校テニス新人大会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3" spans="4:16" ht="14.25">
      <c r="D3" s="89" t="s">
        <v>23</v>
      </c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35"/>
    </row>
    <row r="5" spans="1:18" ht="15" customHeight="1">
      <c r="A5" s="90">
        <v>1</v>
      </c>
      <c r="B5" s="90" t="str">
        <f>データ!U69</f>
        <v>深尾　梨未</v>
      </c>
      <c r="C5" s="111" t="str">
        <f>データ!V69</f>
        <v>①</v>
      </c>
      <c r="D5" s="113" t="str">
        <f>データ!W69</f>
        <v>県岐阜商</v>
      </c>
      <c r="O5" s="111" t="str">
        <f>データ!U73</f>
        <v>宮本　雪凪</v>
      </c>
      <c r="P5" s="111" t="str">
        <f>データ!V73</f>
        <v>①</v>
      </c>
      <c r="Q5" s="113" t="str">
        <f>データ!W73</f>
        <v>県岐阜商</v>
      </c>
      <c r="R5" s="90">
        <v>17</v>
      </c>
    </row>
    <row r="6" spans="1:18" ht="15" customHeight="1">
      <c r="A6" s="90"/>
      <c r="B6" s="90"/>
      <c r="C6" s="111"/>
      <c r="D6" s="113"/>
      <c r="E6" s="37"/>
      <c r="N6" s="38"/>
      <c r="O6" s="111"/>
      <c r="P6" s="111"/>
      <c r="Q6" s="113"/>
      <c r="R6" s="90"/>
    </row>
    <row r="7" spans="1:18" ht="15" customHeight="1">
      <c r="A7" s="90">
        <v>2</v>
      </c>
      <c r="B7" s="111" t="str">
        <f>_xlfn.IFERROR(VLOOKUP(A7,データ!$K$3:$N$50,2,0),"")</f>
        <v>和田　萌那</v>
      </c>
      <c r="C7" s="111" t="str">
        <f>_xlfn.IFERROR(VLOOKUP(A7,データ!$K$3:$N$50,3,0),"")</f>
        <v>②</v>
      </c>
      <c r="D7" s="113" t="str">
        <f>_xlfn.IFERROR(VLOOKUP(A7,データ!$K$3:$N$50,4,0),"")</f>
        <v>関商工</v>
      </c>
      <c r="E7" s="39"/>
      <c r="F7" s="37"/>
      <c r="M7" s="38"/>
      <c r="N7" s="40"/>
      <c r="O7" s="111" t="str">
        <f>VLOOKUP(R7,データ!$K$3:$N$50,2,0)</f>
        <v>成瀬　日向</v>
      </c>
      <c r="P7" s="111" t="str">
        <f>VLOOKUP(R7,データ!$K$3:$N$50,3,0)</f>
        <v>②</v>
      </c>
      <c r="Q7" s="113" t="str">
        <f>VLOOKUP(R7,データ!$K$3:$N$50,4,0)</f>
        <v>麗澤瑞浪</v>
      </c>
      <c r="R7" s="90">
        <v>18</v>
      </c>
    </row>
    <row r="8" spans="1:18" ht="15" customHeight="1">
      <c r="A8" s="90"/>
      <c r="B8" s="111"/>
      <c r="C8" s="111"/>
      <c r="D8" s="113"/>
      <c r="F8" s="41"/>
      <c r="M8" s="42"/>
      <c r="O8" s="111"/>
      <c r="P8" s="111"/>
      <c r="Q8" s="113"/>
      <c r="R8" s="90"/>
    </row>
    <row r="9" spans="1:18" ht="15" customHeight="1">
      <c r="A9" s="90">
        <v>3</v>
      </c>
      <c r="B9" s="111" t="str">
        <f>_xlfn.IFERROR(VLOOKUP(A9,データ!$K$3:$N$50,2,0),"")</f>
        <v>吉村　実優</v>
      </c>
      <c r="C9" s="111" t="str">
        <f>_xlfn.IFERROR(VLOOKUP(A9,データ!$K$3:$N$50,3,0),"")</f>
        <v>②</v>
      </c>
      <c r="D9" s="113" t="str">
        <f>_xlfn.IFERROR(VLOOKUP(A9,データ!$K$3:$N$50,4,0),"")</f>
        <v>可児</v>
      </c>
      <c r="F9" s="41"/>
      <c r="G9" s="37"/>
      <c r="L9" s="38"/>
      <c r="M9" s="42"/>
      <c r="O9" s="111" t="str">
        <f>VLOOKUP(R9,データ!$K$3:$N$50,2,0)</f>
        <v>古田　唯夏</v>
      </c>
      <c r="P9" s="111" t="str">
        <f>VLOOKUP(R9,データ!$K$3:$N$50,3,0)</f>
        <v>①</v>
      </c>
      <c r="Q9" s="113" t="str">
        <f>VLOOKUP(R9,データ!$K$3:$N$50,4,0)</f>
        <v>関</v>
      </c>
      <c r="R9" s="90">
        <v>19</v>
      </c>
    </row>
    <row r="10" spans="1:18" ht="15" customHeight="1">
      <c r="A10" s="90"/>
      <c r="B10" s="111"/>
      <c r="C10" s="111"/>
      <c r="D10" s="113"/>
      <c r="E10" s="37"/>
      <c r="F10" s="39"/>
      <c r="G10" s="41"/>
      <c r="L10" s="42"/>
      <c r="M10" s="40"/>
      <c r="N10" s="38"/>
      <c r="O10" s="111"/>
      <c r="P10" s="111"/>
      <c r="Q10" s="113"/>
      <c r="R10" s="90"/>
    </row>
    <row r="11" spans="1:18" ht="15" customHeight="1">
      <c r="A11" s="90">
        <v>4</v>
      </c>
      <c r="B11" s="111" t="str">
        <f>_xlfn.IFERROR(VLOOKUP(A11,データ!$K$3:$N$50,2,0),"")</f>
        <v>松林　麻央</v>
      </c>
      <c r="C11" s="111" t="str">
        <f>_xlfn.IFERROR(VLOOKUP(A11,データ!$K$3:$N$50,3,0),"")</f>
        <v>①</v>
      </c>
      <c r="D11" s="113" t="str">
        <f>_xlfn.IFERROR(VLOOKUP(A11,データ!$K$3:$N$50,4,0),"")</f>
        <v>県岐阜商</v>
      </c>
      <c r="E11" s="39"/>
      <c r="G11" s="41"/>
      <c r="L11" s="42"/>
      <c r="N11" s="40"/>
      <c r="O11" s="111" t="str">
        <f>VLOOKUP(R11,データ!$K$3:$N$50,2,0)</f>
        <v>松原さくら</v>
      </c>
      <c r="P11" s="111" t="str">
        <f>VLOOKUP(R11,データ!$K$3:$N$50,3,0)</f>
        <v>②</v>
      </c>
      <c r="Q11" s="113" t="str">
        <f>VLOOKUP(R11,データ!$K$3:$N$50,4,0)</f>
        <v>大垣北</v>
      </c>
      <c r="R11" s="90">
        <v>20</v>
      </c>
    </row>
    <row r="12" spans="1:18" ht="15" customHeight="1">
      <c r="A12" s="90"/>
      <c r="B12" s="111"/>
      <c r="C12" s="111"/>
      <c r="D12" s="113"/>
      <c r="G12" s="41"/>
      <c r="L12" s="42"/>
      <c r="O12" s="111"/>
      <c r="P12" s="111"/>
      <c r="Q12" s="113"/>
      <c r="R12" s="90"/>
    </row>
    <row r="13" spans="1:18" ht="15" customHeight="1">
      <c r="A13" s="90">
        <v>5</v>
      </c>
      <c r="B13" s="111" t="str">
        <f>VLOOKUP(A13,データ!$K$3:$N$50,2,0)</f>
        <v>藤村　香文</v>
      </c>
      <c r="C13" s="111" t="str">
        <f>VLOOKUP(A13,データ!$K$3:$N$50,3,0)</f>
        <v>②</v>
      </c>
      <c r="D13" s="113" t="str">
        <f>VLOOKUP(A13,データ!$K$3:$N$50,4,0)</f>
        <v>武義</v>
      </c>
      <c r="G13" s="41"/>
      <c r="H13" s="37"/>
      <c r="K13" s="38"/>
      <c r="L13" s="42"/>
      <c r="O13" s="111" t="str">
        <f>VLOOKUP(R13,データ!$K$3:$N$50,2,0)</f>
        <v>三本　紗衣</v>
      </c>
      <c r="P13" s="111" t="str">
        <f>VLOOKUP(R13,データ!$K$3:$N$50,3,0)</f>
        <v>①</v>
      </c>
      <c r="Q13" s="113" t="str">
        <f>VLOOKUP(R13,データ!$K$3:$N$50,4,0)</f>
        <v>県岐阜商</v>
      </c>
      <c r="R13" s="90">
        <v>21</v>
      </c>
    </row>
    <row r="14" spans="1:18" ht="15" customHeight="1">
      <c r="A14" s="90"/>
      <c r="B14" s="111"/>
      <c r="C14" s="111"/>
      <c r="D14" s="113"/>
      <c r="E14" s="37"/>
      <c r="G14" s="41"/>
      <c r="H14" s="41"/>
      <c r="K14" s="42"/>
      <c r="L14" s="42"/>
      <c r="N14" s="38"/>
      <c r="O14" s="111"/>
      <c r="P14" s="111"/>
      <c r="Q14" s="113"/>
      <c r="R14" s="90"/>
    </row>
    <row r="15" spans="1:18" ht="15" customHeight="1">
      <c r="A15" s="90">
        <v>6</v>
      </c>
      <c r="B15" s="111" t="str">
        <f>VLOOKUP(A15,データ!$K$3:$N$50,2,0)</f>
        <v>袖山　萌愛</v>
      </c>
      <c r="C15" s="111" t="str">
        <f>VLOOKUP(A15,データ!$K$3:$N$50,3,0)</f>
        <v>②</v>
      </c>
      <c r="D15" s="113" t="str">
        <f>VLOOKUP(A15,データ!$K$3:$N$50,4,0)</f>
        <v>麗澤瑞浪</v>
      </c>
      <c r="E15" s="39"/>
      <c r="F15" s="37"/>
      <c r="G15" s="41"/>
      <c r="H15" s="41"/>
      <c r="K15" s="42"/>
      <c r="L15" s="42"/>
      <c r="M15" s="38"/>
      <c r="N15" s="40"/>
      <c r="O15" s="111" t="str">
        <f>VLOOKUP(R15,データ!$K$3:$N$50,2,0)</f>
        <v>大宮　涼乃</v>
      </c>
      <c r="P15" s="111" t="str">
        <f>VLOOKUP(R15,データ!$K$3:$N$50,3,0)</f>
        <v>②</v>
      </c>
      <c r="Q15" s="113" t="str">
        <f>VLOOKUP(R15,データ!$K$3:$N$50,4,0)</f>
        <v>恵那</v>
      </c>
      <c r="R15" s="90">
        <v>22</v>
      </c>
    </row>
    <row r="16" spans="1:18" ht="15" customHeight="1">
      <c r="A16" s="90"/>
      <c r="B16" s="111"/>
      <c r="C16" s="111"/>
      <c r="D16" s="113"/>
      <c r="F16" s="41"/>
      <c r="G16" s="39"/>
      <c r="H16" s="41"/>
      <c r="K16" s="42"/>
      <c r="L16" s="40"/>
      <c r="M16" s="42"/>
      <c r="O16" s="111"/>
      <c r="P16" s="111"/>
      <c r="Q16" s="113"/>
      <c r="R16" s="90"/>
    </row>
    <row r="17" spans="1:18" ht="15" customHeight="1">
      <c r="A17" s="90">
        <v>7</v>
      </c>
      <c r="B17" s="111" t="str">
        <f>VLOOKUP(A17,データ!$K$3:$N$50,2,0)</f>
        <v>石井　　晶</v>
      </c>
      <c r="C17" s="111" t="str">
        <f>VLOOKUP(A17,データ!$K$3:$N$50,3,0)</f>
        <v>①</v>
      </c>
      <c r="D17" s="113" t="str">
        <f>VLOOKUP(A17,データ!$K$3:$N$50,4,0)</f>
        <v>関</v>
      </c>
      <c r="F17" s="41"/>
      <c r="H17" s="41"/>
      <c r="K17" s="42"/>
      <c r="M17" s="42"/>
      <c r="O17" s="111" t="str">
        <f>VLOOKUP(R17,データ!$K$3:$N$50,2,0)</f>
        <v>各務　稔梨</v>
      </c>
      <c r="P17" s="111" t="str">
        <f>VLOOKUP(R17,データ!$K$3:$N$50,3,0)</f>
        <v>②</v>
      </c>
      <c r="Q17" s="113" t="str">
        <f>VLOOKUP(R17,データ!$K$3:$N$50,4,0)</f>
        <v>多治見北</v>
      </c>
      <c r="R17" s="90">
        <v>23</v>
      </c>
    </row>
    <row r="18" spans="1:18" ht="15" customHeight="1">
      <c r="A18" s="90"/>
      <c r="B18" s="111"/>
      <c r="C18" s="111"/>
      <c r="D18" s="113"/>
      <c r="E18" s="37"/>
      <c r="F18" s="39"/>
      <c r="H18" s="41"/>
      <c r="K18" s="42"/>
      <c r="M18" s="40"/>
      <c r="N18" s="38"/>
      <c r="O18" s="111"/>
      <c r="P18" s="111"/>
      <c r="Q18" s="113"/>
      <c r="R18" s="90"/>
    </row>
    <row r="19" spans="1:18" ht="15" customHeight="1">
      <c r="A19" s="90">
        <v>8</v>
      </c>
      <c r="B19" s="111" t="str">
        <f>データ!U83</f>
        <v>半田　茜子</v>
      </c>
      <c r="C19" s="111" t="str">
        <f>データ!V83</f>
        <v>①</v>
      </c>
      <c r="D19" s="113" t="str">
        <f>データ!W83</f>
        <v>県岐阜商</v>
      </c>
      <c r="E19" s="39"/>
      <c r="H19" s="41"/>
      <c r="K19" s="42"/>
      <c r="N19" s="40"/>
      <c r="O19" s="111" t="str">
        <f>データ!U79</f>
        <v>堂前　瑠希</v>
      </c>
      <c r="P19" s="111" t="str">
        <f>データ!V79</f>
        <v>②</v>
      </c>
      <c r="Q19" s="113" t="str">
        <f>データ!W79</f>
        <v>県岐阜商</v>
      </c>
      <c r="R19" s="90">
        <v>24</v>
      </c>
    </row>
    <row r="20" spans="1:18" ht="15" customHeight="1">
      <c r="A20" s="90"/>
      <c r="B20" s="111"/>
      <c r="C20" s="111"/>
      <c r="D20" s="113"/>
      <c r="H20" s="41"/>
      <c r="I20" s="44"/>
      <c r="J20" s="46"/>
      <c r="K20" s="42"/>
      <c r="O20" s="111"/>
      <c r="P20" s="111"/>
      <c r="Q20" s="113"/>
      <c r="R20" s="90"/>
    </row>
    <row r="21" spans="1:18" ht="15" customHeight="1">
      <c r="A21" s="90">
        <v>9</v>
      </c>
      <c r="B21" s="111" t="str">
        <f>データ!U77</f>
        <v>川松咲貴菜</v>
      </c>
      <c r="C21" s="111" t="str">
        <f>データ!V77</f>
        <v>②</v>
      </c>
      <c r="D21" s="113" t="str">
        <f>データ!W77</f>
        <v>関有知</v>
      </c>
      <c r="H21" s="41"/>
      <c r="K21" s="42"/>
      <c r="O21" s="111" t="str">
        <f>データ!U81</f>
        <v>有鹿　　桃</v>
      </c>
      <c r="P21" s="111" t="str">
        <f>データ!V81</f>
        <v>①</v>
      </c>
      <c r="Q21" s="113" t="str">
        <f>データ!W81</f>
        <v>県岐阜商</v>
      </c>
      <c r="R21" s="90">
        <v>25</v>
      </c>
    </row>
    <row r="22" spans="1:18" ht="15" customHeight="1">
      <c r="A22" s="90"/>
      <c r="B22" s="111"/>
      <c r="C22" s="111"/>
      <c r="D22" s="113"/>
      <c r="E22" s="37"/>
      <c r="H22" s="41"/>
      <c r="K22" s="42"/>
      <c r="N22" s="38"/>
      <c r="O22" s="111"/>
      <c r="P22" s="111"/>
      <c r="Q22" s="113"/>
      <c r="R22" s="90"/>
    </row>
    <row r="23" spans="1:18" ht="15" customHeight="1">
      <c r="A23" s="90">
        <v>10</v>
      </c>
      <c r="B23" s="111" t="str">
        <f>VLOOKUP(A23,データ!$K$3:$N$50,2,0)</f>
        <v>河田　更紗</v>
      </c>
      <c r="C23" s="111" t="str">
        <f>VLOOKUP(A23,データ!$K$3:$N$50,3,0)</f>
        <v>①</v>
      </c>
      <c r="D23" s="113" t="str">
        <f>VLOOKUP(A23,データ!$K$3:$N$50,4,0)</f>
        <v>県岐阜商</v>
      </c>
      <c r="E23" s="39"/>
      <c r="F23" s="37"/>
      <c r="H23" s="41"/>
      <c r="K23" s="42"/>
      <c r="M23" s="38"/>
      <c r="N23" s="40"/>
      <c r="O23" s="111" t="str">
        <f>VLOOKUP(R23,データ!$K$3:$N$50,2,0)</f>
        <v>陶川　実弥</v>
      </c>
      <c r="P23" s="111" t="str">
        <f>VLOOKUP(R23,データ!$K$3:$N$50,3,0)</f>
        <v>②</v>
      </c>
      <c r="Q23" s="113" t="str">
        <f>VLOOKUP(R23,データ!$K$3:$N$50,4,0)</f>
        <v>恵那</v>
      </c>
      <c r="R23" s="90">
        <v>26</v>
      </c>
    </row>
    <row r="24" spans="1:18" ht="15" customHeight="1">
      <c r="A24" s="90"/>
      <c r="B24" s="111"/>
      <c r="C24" s="111"/>
      <c r="D24" s="113"/>
      <c r="F24" s="41"/>
      <c r="H24" s="41"/>
      <c r="K24" s="42"/>
      <c r="M24" s="42"/>
      <c r="O24" s="111"/>
      <c r="P24" s="111"/>
      <c r="Q24" s="113"/>
      <c r="R24" s="90"/>
    </row>
    <row r="25" spans="1:18" ht="15" customHeight="1">
      <c r="A25" s="90">
        <v>11</v>
      </c>
      <c r="B25" s="111" t="str">
        <f>VLOOKUP(A25,データ!$K$3:$N$50,2,0)</f>
        <v>渡邊明衣里</v>
      </c>
      <c r="C25" s="111" t="str">
        <f>VLOOKUP(A25,データ!$K$3:$N$50,3,0)</f>
        <v>②</v>
      </c>
      <c r="D25" s="113" t="str">
        <f>VLOOKUP(A25,データ!$K$3:$N$50,4,0)</f>
        <v>東濃実</v>
      </c>
      <c r="F25" s="41"/>
      <c r="G25" s="37"/>
      <c r="H25" s="41"/>
      <c r="K25" s="42"/>
      <c r="L25" s="38"/>
      <c r="M25" s="42"/>
      <c r="O25" s="111" t="str">
        <f>VLOOKUP(R25,データ!$K$3:$N$50,2,0)</f>
        <v>鈴木　るな</v>
      </c>
      <c r="P25" s="111" t="str">
        <f>VLOOKUP(R25,データ!$K$3:$N$50,3,0)</f>
        <v>②</v>
      </c>
      <c r="Q25" s="113" t="str">
        <f>VLOOKUP(R25,データ!$K$3:$N$50,4,0)</f>
        <v>多治見北</v>
      </c>
      <c r="R25" s="90">
        <v>27</v>
      </c>
    </row>
    <row r="26" spans="1:18" ht="15" customHeight="1">
      <c r="A26" s="90"/>
      <c r="B26" s="111"/>
      <c r="C26" s="111"/>
      <c r="D26" s="113"/>
      <c r="E26" s="37"/>
      <c r="F26" s="39"/>
      <c r="G26" s="41"/>
      <c r="H26" s="41"/>
      <c r="K26" s="42"/>
      <c r="L26" s="42"/>
      <c r="M26" s="40"/>
      <c r="N26" s="38"/>
      <c r="O26" s="111"/>
      <c r="P26" s="111"/>
      <c r="Q26" s="113"/>
      <c r="R26" s="90"/>
    </row>
    <row r="27" spans="1:18" ht="15" customHeight="1">
      <c r="A27" s="90">
        <v>12</v>
      </c>
      <c r="B27" s="111" t="str">
        <f>VLOOKUP(A27,データ!$K$3:$N$50,2,0)</f>
        <v>松島かなみ</v>
      </c>
      <c r="C27" s="111" t="str">
        <f>VLOOKUP(A27,データ!$K$3:$N$50,3,0)</f>
        <v>②</v>
      </c>
      <c r="D27" s="113" t="str">
        <f>VLOOKUP(A27,データ!$K$3:$N$50,4,0)</f>
        <v>県岐阜商</v>
      </c>
      <c r="E27" s="39"/>
      <c r="G27" s="41"/>
      <c r="H27" s="41"/>
      <c r="K27" s="42"/>
      <c r="L27" s="42"/>
      <c r="N27" s="40"/>
      <c r="O27" s="111" t="str">
        <f>VLOOKUP(R27,データ!$K$3:$N$50,2,0)</f>
        <v>井田　響夏</v>
      </c>
      <c r="P27" s="111" t="str">
        <f>VLOOKUP(R27,データ!$K$3:$N$50,3,0)</f>
        <v>②</v>
      </c>
      <c r="Q27" s="113" t="str">
        <f>VLOOKUP(R27,データ!$K$3:$N$50,4,0)</f>
        <v>済美</v>
      </c>
      <c r="R27" s="90">
        <v>28</v>
      </c>
    </row>
    <row r="28" spans="1:18" ht="15" customHeight="1">
      <c r="A28" s="90"/>
      <c r="B28" s="111"/>
      <c r="C28" s="111"/>
      <c r="D28" s="113"/>
      <c r="G28" s="41"/>
      <c r="H28" s="39"/>
      <c r="K28" s="40"/>
      <c r="L28" s="42"/>
      <c r="O28" s="111"/>
      <c r="P28" s="111"/>
      <c r="Q28" s="113"/>
      <c r="R28" s="90"/>
    </row>
    <row r="29" spans="1:18" ht="15" customHeight="1">
      <c r="A29" s="90">
        <v>13</v>
      </c>
      <c r="B29" s="111" t="str">
        <f>VLOOKUP(A29,データ!$K$3:$N$50,2,0)</f>
        <v>足立　莉子</v>
      </c>
      <c r="C29" s="111" t="str">
        <f>VLOOKUP(A29,データ!$K$3:$N$50,3,0)</f>
        <v>①</v>
      </c>
      <c r="D29" s="113" t="str">
        <f>VLOOKUP(A29,データ!$K$3:$N$50,4,0)</f>
        <v>関</v>
      </c>
      <c r="G29" s="41"/>
      <c r="L29" s="42"/>
      <c r="O29" s="111" t="str">
        <f>VLOOKUP(R29,データ!$K$3:$N$50,2,0)</f>
        <v>吉田　　桜</v>
      </c>
      <c r="P29" s="111" t="str">
        <f>VLOOKUP(R29,データ!$K$3:$N$50,3,0)</f>
        <v>②</v>
      </c>
      <c r="Q29" s="113" t="str">
        <f>VLOOKUP(R29,データ!$K$3:$N$50,4,0)</f>
        <v>県岐阜商</v>
      </c>
      <c r="R29" s="90">
        <v>29</v>
      </c>
    </row>
    <row r="30" spans="1:18" ht="15" customHeight="1">
      <c r="A30" s="90"/>
      <c r="B30" s="111"/>
      <c r="C30" s="111"/>
      <c r="D30" s="113"/>
      <c r="E30" s="37"/>
      <c r="G30" s="41"/>
      <c r="L30" s="42"/>
      <c r="N30" s="38"/>
      <c r="O30" s="111"/>
      <c r="P30" s="111"/>
      <c r="Q30" s="113"/>
      <c r="R30" s="90"/>
    </row>
    <row r="31" spans="1:18" ht="15" customHeight="1">
      <c r="A31" s="90">
        <v>14</v>
      </c>
      <c r="B31" s="111" t="str">
        <f>VLOOKUP(A31,データ!$K$3:$N$50,2,0)</f>
        <v>向山　実来</v>
      </c>
      <c r="C31" s="111" t="str">
        <f>VLOOKUP(A31,データ!$K$3:$N$50,3,0)</f>
        <v>①</v>
      </c>
      <c r="D31" s="113" t="str">
        <f>VLOOKUP(A31,データ!$K$3:$N$50,4,0)</f>
        <v>大垣南</v>
      </c>
      <c r="E31" s="39"/>
      <c r="F31" s="37"/>
      <c r="G31" s="41"/>
      <c r="L31" s="42"/>
      <c r="M31" s="38"/>
      <c r="N31" s="40"/>
      <c r="O31" s="111" t="str">
        <f>VLOOKUP(R31,データ!$K$3:$N$50,2,0)</f>
        <v>近藤　春奈</v>
      </c>
      <c r="P31" s="111" t="str">
        <f>VLOOKUP(R31,データ!$K$3:$N$50,3,0)</f>
        <v>①</v>
      </c>
      <c r="Q31" s="113" t="str">
        <f>VLOOKUP(R31,データ!$K$3:$N$50,4,0)</f>
        <v>大垣南</v>
      </c>
      <c r="R31" s="90">
        <v>30</v>
      </c>
    </row>
    <row r="32" spans="1:18" ht="15" customHeight="1">
      <c r="A32" s="90"/>
      <c r="B32" s="111"/>
      <c r="C32" s="111"/>
      <c r="D32" s="113"/>
      <c r="F32" s="41"/>
      <c r="G32" s="39"/>
      <c r="L32" s="40"/>
      <c r="M32" s="42"/>
      <c r="O32" s="111"/>
      <c r="P32" s="111"/>
      <c r="Q32" s="113"/>
      <c r="R32" s="90"/>
    </row>
    <row r="33" spans="1:18" ht="15" customHeight="1">
      <c r="A33" s="90">
        <v>15</v>
      </c>
      <c r="B33" s="111" t="str">
        <f>VLOOKUP(A33,データ!$K$3:$N$50,2,0)</f>
        <v>重松　優芽</v>
      </c>
      <c r="C33" s="111" t="str">
        <f>VLOOKUP(A33,データ!$K$3:$N$50,3,0)</f>
        <v>①</v>
      </c>
      <c r="D33" s="113" t="str">
        <f>VLOOKUP(A33,データ!$K$3:$N$50,4,0)</f>
        <v>各務原西</v>
      </c>
      <c r="F33" s="41"/>
      <c r="M33" s="42"/>
      <c r="O33" s="111" t="str">
        <f>VLOOKUP(R33,データ!$K$3:$N$50,2,0)</f>
        <v>大野　天音</v>
      </c>
      <c r="P33" s="111" t="str">
        <f>VLOOKUP(R33,データ!$K$3:$N$50,3,0)</f>
        <v>②</v>
      </c>
      <c r="Q33" s="113" t="str">
        <f>VLOOKUP(R33,データ!$K$3:$N$50,4,0)</f>
        <v>加茂</v>
      </c>
      <c r="R33" s="90">
        <v>31</v>
      </c>
    </row>
    <row r="34" spans="1:18" ht="15" customHeight="1">
      <c r="A34" s="90"/>
      <c r="B34" s="111"/>
      <c r="C34" s="111"/>
      <c r="D34" s="113"/>
      <c r="E34" s="37"/>
      <c r="F34" s="39"/>
      <c r="M34" s="40"/>
      <c r="N34" s="38"/>
      <c r="O34" s="111"/>
      <c r="P34" s="111"/>
      <c r="Q34" s="113"/>
      <c r="R34" s="90"/>
    </row>
    <row r="35" spans="1:18" ht="15" customHeight="1">
      <c r="A35" s="90">
        <v>16</v>
      </c>
      <c r="B35" s="111" t="str">
        <f>データ!U75</f>
        <v>関谷　　花</v>
      </c>
      <c r="C35" s="111" t="str">
        <f>データ!V75</f>
        <v>②</v>
      </c>
      <c r="D35" s="113" t="str">
        <f>データ!W75</f>
        <v>県岐阜商</v>
      </c>
      <c r="E35" s="39"/>
      <c r="N35" s="40"/>
      <c r="O35" s="111" t="str">
        <f>データ!U71</f>
        <v>間宮　万結</v>
      </c>
      <c r="P35" s="111" t="str">
        <f>データ!V71</f>
        <v>①</v>
      </c>
      <c r="Q35" s="113" t="str">
        <f>データ!W71</f>
        <v>関</v>
      </c>
      <c r="R35" s="90">
        <v>32</v>
      </c>
    </row>
    <row r="36" spans="1:18" ht="15" customHeight="1">
      <c r="A36" s="90"/>
      <c r="B36" s="111"/>
      <c r="C36" s="111"/>
      <c r="D36" s="113"/>
      <c r="O36" s="111"/>
      <c r="P36" s="111"/>
      <c r="Q36" s="113"/>
      <c r="R36" s="90"/>
    </row>
    <row r="37" ht="15" customHeight="1"/>
    <row r="38" spans="2:4" ht="12" customHeight="1">
      <c r="B38" s="110" t="s">
        <v>20</v>
      </c>
      <c r="C38" s="110"/>
      <c r="D38" s="110"/>
    </row>
    <row r="39" spans="2:8" ht="12" customHeight="1">
      <c r="B39" s="90"/>
      <c r="C39" s="36"/>
      <c r="D39" s="112"/>
      <c r="E39" s="43"/>
      <c r="F39" s="43"/>
      <c r="G39" s="43"/>
      <c r="H39" s="43"/>
    </row>
    <row r="40" spans="2:10" ht="12" customHeight="1">
      <c r="B40" s="90"/>
      <c r="C40" s="36"/>
      <c r="D40" s="112"/>
      <c r="E40" s="37"/>
      <c r="F40" s="46"/>
      <c r="G40" s="43"/>
      <c r="H40" s="43"/>
      <c r="I40" s="43"/>
      <c r="J40" s="43"/>
    </row>
    <row r="41" spans="2:10" ht="12" customHeight="1">
      <c r="B41" s="90"/>
      <c r="C41" s="36"/>
      <c r="D41" s="112"/>
      <c r="E41" s="39"/>
      <c r="G41" s="43"/>
      <c r="H41" s="43"/>
      <c r="I41" s="43"/>
      <c r="J41" s="43"/>
    </row>
    <row r="42" spans="2:8" ht="12" customHeight="1">
      <c r="B42" s="90"/>
      <c r="C42" s="36"/>
      <c r="D42" s="112"/>
      <c r="E42" s="43"/>
      <c r="F42" s="43"/>
      <c r="G42" s="43"/>
      <c r="H42" s="43"/>
    </row>
    <row r="43" spans="2:8" ht="12" customHeight="1">
      <c r="B43" s="110" t="s">
        <v>21</v>
      </c>
      <c r="C43" s="110"/>
      <c r="D43" s="110"/>
      <c r="E43" s="43"/>
      <c r="F43" s="43"/>
      <c r="G43" s="43"/>
      <c r="H43" s="43"/>
    </row>
    <row r="44" spans="2:8" ht="12" customHeight="1">
      <c r="B44" s="90"/>
      <c r="C44" s="36"/>
      <c r="D44" s="112"/>
      <c r="G44" s="43"/>
      <c r="H44" s="43"/>
    </row>
    <row r="45" spans="2:8" ht="12" customHeight="1">
      <c r="B45" s="90"/>
      <c r="C45" s="36"/>
      <c r="D45" s="112"/>
      <c r="E45" s="37"/>
      <c r="G45" s="43"/>
      <c r="H45" s="43"/>
    </row>
    <row r="46" spans="2:8" ht="12" customHeight="1">
      <c r="B46" s="90"/>
      <c r="C46" s="36"/>
      <c r="D46" s="112"/>
      <c r="E46" s="39"/>
      <c r="F46" s="37"/>
      <c r="G46" s="43"/>
      <c r="H46" s="43"/>
    </row>
    <row r="47" spans="2:8" ht="12" customHeight="1">
      <c r="B47" s="90"/>
      <c r="C47" s="36"/>
      <c r="D47" s="112"/>
      <c r="F47" s="41"/>
      <c r="G47" s="46"/>
      <c r="H47" s="43"/>
    </row>
    <row r="48" spans="2:6" ht="12" customHeight="1">
      <c r="B48" s="90"/>
      <c r="C48" s="36"/>
      <c r="D48" s="112"/>
      <c r="F48" s="41"/>
    </row>
    <row r="49" spans="2:6" ht="12" customHeight="1">
      <c r="B49" s="90"/>
      <c r="C49" s="36"/>
      <c r="D49" s="112"/>
      <c r="E49" s="37"/>
      <c r="F49" s="39"/>
    </row>
    <row r="50" spans="2:5" ht="12" customHeight="1">
      <c r="B50" s="90"/>
      <c r="C50" s="36"/>
      <c r="D50" s="112"/>
      <c r="E50" s="39"/>
    </row>
    <row r="51" spans="2:4" ht="12" customHeight="1">
      <c r="B51" s="90"/>
      <c r="C51" s="36"/>
      <c r="D51" s="112"/>
    </row>
    <row r="52" spans="2:4" ht="12" customHeight="1">
      <c r="B52" s="110" t="s">
        <v>22</v>
      </c>
      <c r="C52" s="110"/>
      <c r="D52" s="110"/>
    </row>
    <row r="53" spans="2:4" ht="12" customHeight="1">
      <c r="B53" s="90"/>
      <c r="C53" s="36"/>
      <c r="D53" s="112"/>
    </row>
    <row r="54" spans="2:6" ht="12" customHeight="1">
      <c r="B54" s="90"/>
      <c r="C54" s="36"/>
      <c r="D54" s="112"/>
      <c r="E54" s="37"/>
      <c r="F54" s="46"/>
    </row>
    <row r="55" spans="2:5" ht="12" customHeight="1">
      <c r="B55" s="90"/>
      <c r="C55" s="36"/>
      <c r="D55" s="112"/>
      <c r="E55" s="39"/>
    </row>
    <row r="56" spans="2:4" ht="12" customHeight="1">
      <c r="B56" s="90"/>
      <c r="C56" s="36"/>
      <c r="D56" s="112"/>
    </row>
  </sheetData>
  <sheetProtection/>
  <mergeCells count="149">
    <mergeCell ref="R15:R16"/>
    <mergeCell ref="R17:R18"/>
    <mergeCell ref="R19:R20"/>
    <mergeCell ref="R21:R22"/>
    <mergeCell ref="Q35:Q36"/>
    <mergeCell ref="R35:R36"/>
    <mergeCell ref="R31:R32"/>
    <mergeCell ref="R23:R24"/>
    <mergeCell ref="R25:R26"/>
    <mergeCell ref="R27:R28"/>
    <mergeCell ref="R33:R34"/>
    <mergeCell ref="Q27:Q28"/>
    <mergeCell ref="Q29:Q30"/>
    <mergeCell ref="Q31:Q32"/>
    <mergeCell ref="Q33:Q34"/>
    <mergeCell ref="P27:P28"/>
    <mergeCell ref="P29:P30"/>
    <mergeCell ref="P31:P32"/>
    <mergeCell ref="P33:P34"/>
    <mergeCell ref="R29:R30"/>
    <mergeCell ref="R5:R6"/>
    <mergeCell ref="R7:R8"/>
    <mergeCell ref="R9:R10"/>
    <mergeCell ref="R11:R12"/>
    <mergeCell ref="R13:R14"/>
    <mergeCell ref="P5:P6"/>
    <mergeCell ref="Q5:Q6"/>
    <mergeCell ref="Q7:Q8"/>
    <mergeCell ref="Q9:Q10"/>
    <mergeCell ref="Q11:Q12"/>
    <mergeCell ref="O19:O20"/>
    <mergeCell ref="O21:O22"/>
    <mergeCell ref="O23:O24"/>
    <mergeCell ref="O25:O26"/>
    <mergeCell ref="Q23:Q24"/>
    <mergeCell ref="Q25:Q26"/>
    <mergeCell ref="P19:P20"/>
    <mergeCell ref="P21:P22"/>
    <mergeCell ref="P23:P24"/>
    <mergeCell ref="P35:P36"/>
    <mergeCell ref="Q13:Q14"/>
    <mergeCell ref="P15:P16"/>
    <mergeCell ref="P25:P26"/>
    <mergeCell ref="Q17:Q18"/>
    <mergeCell ref="Q19:Q20"/>
    <mergeCell ref="Q21:Q22"/>
    <mergeCell ref="P17:P18"/>
    <mergeCell ref="Q15:Q16"/>
    <mergeCell ref="P7:P8"/>
    <mergeCell ref="P9:P10"/>
    <mergeCell ref="P11:P12"/>
    <mergeCell ref="P13:P14"/>
    <mergeCell ref="O15:O16"/>
    <mergeCell ref="O5:O6"/>
    <mergeCell ref="O7:O8"/>
    <mergeCell ref="O9:O10"/>
    <mergeCell ref="O11:O12"/>
    <mergeCell ref="O13:O14"/>
    <mergeCell ref="D50:D51"/>
    <mergeCell ref="D53:D54"/>
    <mergeCell ref="B52:D52"/>
    <mergeCell ref="B27:B28"/>
    <mergeCell ref="B29:B30"/>
    <mergeCell ref="D46:D47"/>
    <mergeCell ref="B50:B51"/>
    <mergeCell ref="B53:B54"/>
    <mergeCell ref="B41:B42"/>
    <mergeCell ref="B44:B45"/>
    <mergeCell ref="D29:D30"/>
    <mergeCell ref="O33:O34"/>
    <mergeCell ref="O35:O36"/>
    <mergeCell ref="O27:O28"/>
    <mergeCell ref="D48:D49"/>
    <mergeCell ref="O31:O32"/>
    <mergeCell ref="O17:O18"/>
    <mergeCell ref="C31:C32"/>
    <mergeCell ref="C33:C34"/>
    <mergeCell ref="C35:C36"/>
    <mergeCell ref="C29:C30"/>
    <mergeCell ref="D31:D32"/>
    <mergeCell ref="D19:D20"/>
    <mergeCell ref="D21:D22"/>
    <mergeCell ref="D23:D24"/>
    <mergeCell ref="O29:O30"/>
    <mergeCell ref="D55:D56"/>
    <mergeCell ref="D33:D34"/>
    <mergeCell ref="D35:D36"/>
    <mergeCell ref="D39:D40"/>
    <mergeCell ref="D41:D42"/>
    <mergeCell ref="D5:D6"/>
    <mergeCell ref="D7:D8"/>
    <mergeCell ref="D9:D10"/>
    <mergeCell ref="D11:D12"/>
    <mergeCell ref="D13:D14"/>
    <mergeCell ref="D15:D16"/>
    <mergeCell ref="C19:C20"/>
    <mergeCell ref="C21:C22"/>
    <mergeCell ref="C23:C24"/>
    <mergeCell ref="C25:C26"/>
    <mergeCell ref="C27:C28"/>
    <mergeCell ref="D25:D26"/>
    <mergeCell ref="D27:D28"/>
    <mergeCell ref="D17:D18"/>
    <mergeCell ref="B55:B56"/>
    <mergeCell ref="C5:C6"/>
    <mergeCell ref="C7:C8"/>
    <mergeCell ref="C9:C10"/>
    <mergeCell ref="C11:C12"/>
    <mergeCell ref="C13:C14"/>
    <mergeCell ref="C15:C16"/>
    <mergeCell ref="C17:C18"/>
    <mergeCell ref="B35:B36"/>
    <mergeCell ref="B39:B40"/>
    <mergeCell ref="B46:B47"/>
    <mergeCell ref="B48:B49"/>
    <mergeCell ref="B43:D43"/>
    <mergeCell ref="D44:D45"/>
    <mergeCell ref="A35:A36"/>
    <mergeCell ref="B5:B6"/>
    <mergeCell ref="B7:B8"/>
    <mergeCell ref="B9:B10"/>
    <mergeCell ref="B11:B12"/>
    <mergeCell ref="B13:B14"/>
    <mergeCell ref="B15:B16"/>
    <mergeCell ref="B17:B18"/>
    <mergeCell ref="B31:B32"/>
    <mergeCell ref="B33:B34"/>
    <mergeCell ref="A23:A24"/>
    <mergeCell ref="A25:A26"/>
    <mergeCell ref="A27:A28"/>
    <mergeCell ref="A29:A30"/>
    <mergeCell ref="A31:A32"/>
    <mergeCell ref="A33:A3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B1:Q1"/>
    <mergeCell ref="D3:O3"/>
    <mergeCell ref="B38:D38"/>
    <mergeCell ref="B19:B20"/>
    <mergeCell ref="B21:B22"/>
    <mergeCell ref="B23:B24"/>
    <mergeCell ref="B25:B26"/>
  </mergeCells>
  <conditionalFormatting sqref="B5:B6 D5:D6">
    <cfRule type="expression" priority="1" dxfId="16" stopIfTrue="1">
      <formula>ISERROR</formula>
    </cfRule>
  </conditionalFormatting>
  <conditionalFormatting sqref="O5:Q36 D7:D36 C5:C36 B7:B36">
    <cfRule type="expression" priority="2" dxfId="16" stopIfTrue="1">
      <formula>ISERROR(B5)</formula>
    </cfRule>
  </conditionalFormatting>
  <printOptions horizontalCentered="1" verticalCentered="1"/>
  <pageMargins left="0.39375" right="0.3145833333333333" top="0.5902777777777778" bottom="0.590277777777777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T34"/>
  <sheetViews>
    <sheetView zoomScalePageLayoutView="0" workbookViewId="0" topLeftCell="A15">
      <selection activeCell="Q27" sqref="Q27:Q28"/>
    </sheetView>
  </sheetViews>
  <sheetFormatPr defaultColWidth="9.00390625" defaultRowHeight="13.5"/>
  <cols>
    <col min="1" max="1" width="4.625" style="34" customWidth="1"/>
    <col min="2" max="2" width="11.625" style="34" customWidth="1"/>
    <col min="3" max="3" width="3.125" style="34" customWidth="1"/>
    <col min="4" max="4" width="13.25390625" style="79" customWidth="1"/>
    <col min="5" max="14" width="3.125" style="34" customWidth="1"/>
    <col min="15" max="15" width="11.625" style="34" customWidth="1"/>
    <col min="16" max="16" width="3.125" style="34" customWidth="1"/>
    <col min="17" max="17" width="13.25390625" style="79" customWidth="1"/>
    <col min="18" max="18" width="4.625" style="34" customWidth="1"/>
    <col min="19" max="19" width="9.00390625" style="34" bestFit="1" customWidth="1"/>
    <col min="20" max="16384" width="9.00390625" style="34" customWidth="1"/>
  </cols>
  <sheetData>
    <row r="1" spans="2:17" ht="24" customHeight="1">
      <c r="B1" s="89" t="str">
        <f>'男子Ｓ'!B1</f>
        <v>令和元年度　岐阜県高等学校テニス新人大会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ht="24" customHeight="1"/>
    <row r="3" spans="4:16" ht="24" customHeight="1">
      <c r="D3" s="89" t="s">
        <v>24</v>
      </c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35"/>
    </row>
    <row r="4" ht="24" customHeight="1"/>
    <row r="5" spans="1:18" ht="24" customHeight="1">
      <c r="A5" s="90">
        <v>1</v>
      </c>
      <c r="B5" s="48" t="str">
        <f>データ!Q86</f>
        <v>間宮　浩輝</v>
      </c>
      <c r="C5" s="48" t="str">
        <f>データ!R86</f>
        <v>②</v>
      </c>
      <c r="D5" s="114" t="str">
        <f>データ!S86</f>
        <v>麗澤瑞浪</v>
      </c>
      <c r="E5" s="46"/>
      <c r="N5" s="46"/>
      <c r="O5" s="48" t="str">
        <f>データ!Q90</f>
        <v>山口　智哉</v>
      </c>
      <c r="P5" s="48" t="str">
        <f>データ!R90</f>
        <v>②</v>
      </c>
      <c r="Q5" s="114" t="str">
        <f>データ!S90</f>
        <v>麗澤瑞浪</v>
      </c>
      <c r="R5" s="90">
        <v>13</v>
      </c>
    </row>
    <row r="6" spans="1:18" ht="24" customHeight="1">
      <c r="A6" s="90"/>
      <c r="B6" s="49" t="str">
        <f>データ!Q87</f>
        <v>岩田幸太郎</v>
      </c>
      <c r="C6" s="49" t="str">
        <f>データ!R87</f>
        <v>②</v>
      </c>
      <c r="D6" s="114"/>
      <c r="F6" s="37"/>
      <c r="M6" s="38"/>
      <c r="O6" s="49" t="str">
        <f>データ!Q91</f>
        <v>一色　凌介</v>
      </c>
      <c r="P6" s="49" t="str">
        <f>データ!R91</f>
        <v>②</v>
      </c>
      <c r="Q6" s="114"/>
      <c r="R6" s="90"/>
    </row>
    <row r="7" spans="1:18" ht="24" customHeight="1">
      <c r="A7" s="90">
        <v>2</v>
      </c>
      <c r="B7" s="48" t="str">
        <f>VLOOKUP('男子Ｄ'!A7,データ!$P$3:$U$41,2,0)</f>
        <v>森　　健太</v>
      </c>
      <c r="C7" s="48" t="str">
        <f>VLOOKUP('男子Ｄ'!A7,データ!$P$3:$U$41,3,0)</f>
        <v>②</v>
      </c>
      <c r="D7" s="114" t="str">
        <f>VLOOKUP(A7,データ!$P$3:$U$41,6,0)</f>
        <v>加茂農林</v>
      </c>
      <c r="F7" s="41"/>
      <c r="M7" s="42"/>
      <c r="O7" s="48" t="str">
        <f>VLOOKUP(R7,データ!$P$3:$U$41,2,0)</f>
        <v>小澤　　光</v>
      </c>
      <c r="P7" s="48" t="str">
        <f>VLOOKUP(R7,データ!$P$3:$U$41,3,0)</f>
        <v>②</v>
      </c>
      <c r="Q7" s="114" t="str">
        <f>VLOOKUP(R7,データ!$P$3:$U$41,6,0)</f>
        <v>麗澤瑞浪</v>
      </c>
      <c r="R7" s="90">
        <v>14</v>
      </c>
    </row>
    <row r="8" spans="1:18" ht="24" customHeight="1">
      <c r="A8" s="90"/>
      <c r="B8" s="49" t="str">
        <f>VLOOKUP('男子Ｄ'!A7,データ!$P$3:$U$41,4,0)</f>
        <v>鈴木　博斗</v>
      </c>
      <c r="C8" s="49" t="str">
        <f>VLOOKUP('男子Ｄ'!A7,データ!$P$3:$U$41,5,0)</f>
        <v>②</v>
      </c>
      <c r="D8" s="114" t="e">
        <f>VLOOKUP('男子Ｄ'!B8,データ!$P$3:$U$41,2,1)</f>
        <v>#N/A</v>
      </c>
      <c r="E8" s="37"/>
      <c r="F8" s="39"/>
      <c r="G8" s="37"/>
      <c r="L8" s="38"/>
      <c r="M8" s="40"/>
      <c r="N8" s="38"/>
      <c r="O8" s="49" t="str">
        <f>VLOOKUP(R7,データ!$P$3:$U$41,4,0)</f>
        <v>淺野　洸司</v>
      </c>
      <c r="P8" s="49" t="str">
        <f>VLOOKUP(R7,データ!$P$3:$U$41,5,0)</f>
        <v>①</v>
      </c>
      <c r="Q8" s="114" t="e">
        <f>VLOOKUP('男子Ｄ'!O8,データ!$P$3:$U$41,2,1)</f>
        <v>#N/A</v>
      </c>
      <c r="R8" s="90"/>
    </row>
    <row r="9" spans="1:18" ht="24" customHeight="1">
      <c r="A9" s="90">
        <v>3</v>
      </c>
      <c r="B9" s="48" t="str">
        <f>VLOOKUP('男子Ｄ'!A9,データ!$P$3:$U$41,2,0)</f>
        <v>中村　宗吾</v>
      </c>
      <c r="C9" s="48" t="str">
        <f>VLOOKUP('男子Ｄ'!A9,データ!$P$3:$U$41,3,0)</f>
        <v>②</v>
      </c>
      <c r="D9" s="114" t="str">
        <f>VLOOKUP(A9,データ!$P$3:$U$41,6,0)</f>
        <v>加納</v>
      </c>
      <c r="E9" s="39"/>
      <c r="G9" s="41"/>
      <c r="L9" s="42"/>
      <c r="N9" s="40"/>
      <c r="O9" s="48" t="str">
        <f>VLOOKUP(R9,データ!$P$3:$U$41,2,0)</f>
        <v>橋本　竣史</v>
      </c>
      <c r="P9" s="48" t="str">
        <f>VLOOKUP(R9,データ!$P$3:$U$41,3,0)</f>
        <v>②</v>
      </c>
      <c r="Q9" s="114" t="str">
        <f>VLOOKUP(R9,データ!$P$3:$U$41,6,0)</f>
        <v>可児工</v>
      </c>
      <c r="R9" s="90">
        <v>15</v>
      </c>
    </row>
    <row r="10" spans="1:18" ht="24" customHeight="1">
      <c r="A10" s="90"/>
      <c r="B10" s="49" t="str">
        <f>VLOOKUP('男子Ｄ'!A9,データ!$P$3:$U$41,4,0)</f>
        <v>岡田　拓也</v>
      </c>
      <c r="C10" s="49" t="str">
        <f>VLOOKUP('男子Ｄ'!A9,データ!$P$3:$U$41,5,0)</f>
        <v>②</v>
      </c>
      <c r="D10" s="114" t="e">
        <f>VLOOKUP('男子Ｄ'!B10,データ!$P$3:$U$41,2,1)</f>
        <v>#N/A</v>
      </c>
      <c r="G10" s="41"/>
      <c r="L10" s="42"/>
      <c r="O10" s="49" t="str">
        <f>VLOOKUP(R9,データ!$P$3:$U$41,4,0)</f>
        <v>畠中健士郎</v>
      </c>
      <c r="P10" s="49" t="str">
        <f>VLOOKUP(R9,データ!$P$3:$U$41,5,0)</f>
        <v>②</v>
      </c>
      <c r="Q10" s="114" t="e">
        <f>VLOOKUP('男子Ｄ'!O10,データ!$P$3:$U$41,2,1)</f>
        <v>#N/A</v>
      </c>
      <c r="R10" s="90"/>
    </row>
    <row r="11" spans="1:18" ht="24" customHeight="1">
      <c r="A11" s="90">
        <v>4</v>
      </c>
      <c r="B11" s="48" t="str">
        <f>VLOOKUP('男子Ｄ'!A11,データ!$P$3:$U$41,2,0)</f>
        <v>藤本　博文</v>
      </c>
      <c r="C11" s="48" t="str">
        <f>VLOOKUP('男子Ｄ'!A11,データ!$P$3:$U$41,3,0)</f>
        <v>①</v>
      </c>
      <c r="D11" s="114" t="str">
        <f>VLOOKUP(A11,データ!$P$3:$U$41,6,0)</f>
        <v>県岐阜商</v>
      </c>
      <c r="G11" s="41"/>
      <c r="H11" s="37"/>
      <c r="K11" s="38"/>
      <c r="L11" s="42"/>
      <c r="O11" s="48" t="str">
        <f>VLOOKUP(R11,データ!$P$3:$U$41,2,0)</f>
        <v>服部　将大</v>
      </c>
      <c r="P11" s="48" t="str">
        <f>VLOOKUP(R11,データ!$P$3:$U$41,3,0)</f>
        <v>②</v>
      </c>
      <c r="Q11" s="114" t="str">
        <f>VLOOKUP(R11,データ!$P$3:$U$41,6,0)</f>
        <v>加納</v>
      </c>
      <c r="R11" s="90">
        <v>16</v>
      </c>
    </row>
    <row r="12" spans="1:18" ht="24" customHeight="1">
      <c r="A12" s="90"/>
      <c r="B12" s="49" t="str">
        <f>VLOOKUP('男子Ｄ'!A11,データ!$P$3:$U$41,4,0)</f>
        <v>森　　映琉</v>
      </c>
      <c r="C12" s="49" t="str">
        <f>VLOOKUP('男子Ｄ'!A11,データ!$P$3:$U$41,5,0)</f>
        <v>①</v>
      </c>
      <c r="D12" s="114" t="e">
        <f>VLOOKUP('男子Ｄ'!B12,データ!$P$3:$U$41,2,1)</f>
        <v>#N/A</v>
      </c>
      <c r="E12" s="37"/>
      <c r="G12" s="41"/>
      <c r="H12" s="41"/>
      <c r="K12" s="42"/>
      <c r="L12" s="42"/>
      <c r="N12" s="38"/>
      <c r="O12" s="49" t="str">
        <f>VLOOKUP(R11,データ!$P$3:$U$41,4,0)</f>
        <v>木股好太郎</v>
      </c>
      <c r="P12" s="49" t="str">
        <f>VLOOKUP(R11,データ!$P$3:$U$41,5,0)</f>
        <v>②</v>
      </c>
      <c r="Q12" s="114" t="e">
        <f>VLOOKUP('男子Ｄ'!O12,データ!$P$3:$U$41,2,1)</f>
        <v>#N/A</v>
      </c>
      <c r="R12" s="90"/>
    </row>
    <row r="13" spans="1:18" ht="24" customHeight="1">
      <c r="A13" s="90">
        <v>5</v>
      </c>
      <c r="B13" s="48" t="str">
        <f>VLOOKUP('男子Ｄ'!A13,データ!$P$3:$U$41,2,0)</f>
        <v>水野峻太朗</v>
      </c>
      <c r="C13" s="48" t="str">
        <f>VLOOKUP('男子Ｄ'!A13,データ!$P$3:$U$41,3,0)</f>
        <v>①</v>
      </c>
      <c r="D13" s="114" t="str">
        <f>VLOOKUP(A13,データ!$P$3:$U$41,6,0)</f>
        <v>郡上</v>
      </c>
      <c r="E13" s="39"/>
      <c r="F13" s="37"/>
      <c r="G13" s="39"/>
      <c r="H13" s="41"/>
      <c r="K13" s="42"/>
      <c r="L13" s="40"/>
      <c r="M13" s="38"/>
      <c r="N13" s="40"/>
      <c r="O13" s="48" t="str">
        <f>VLOOKUP(R13,データ!$P$3:$U$41,2,0)</f>
        <v>前刀　奏斗</v>
      </c>
      <c r="P13" s="48" t="str">
        <f>VLOOKUP(R13,データ!$P$3:$U$41,3,0)</f>
        <v>②</v>
      </c>
      <c r="Q13" s="114" t="str">
        <f>VLOOKUP(R13,データ!$P$3:$U$41,6,0)</f>
        <v>大垣南</v>
      </c>
      <c r="R13" s="90">
        <v>17</v>
      </c>
    </row>
    <row r="14" spans="1:20" ht="24" customHeight="1">
      <c r="A14" s="90"/>
      <c r="B14" s="49" t="str">
        <f>VLOOKUP('男子Ｄ'!A13,データ!$P$3:$U$41,4,0)</f>
        <v>入木田颯真</v>
      </c>
      <c r="C14" s="49" t="str">
        <f>VLOOKUP('男子Ｄ'!A13,データ!$P$3:$U$41,5,0)</f>
        <v>①</v>
      </c>
      <c r="D14" s="114" t="e">
        <f>VLOOKUP('男子Ｄ'!B14,データ!$P$3:$U$41,2,1)</f>
        <v>#N/A</v>
      </c>
      <c r="F14" s="41"/>
      <c r="H14" s="41"/>
      <c r="K14" s="42"/>
      <c r="M14" s="42"/>
      <c r="O14" s="49" t="str">
        <f>VLOOKUP(R13,データ!$P$3:$U$41,4,0)</f>
        <v>藤井　悠成</v>
      </c>
      <c r="P14" s="49" t="str">
        <f>VLOOKUP(R13,データ!$P$3:$U$41,5,0)</f>
        <v>①</v>
      </c>
      <c r="Q14" s="114" t="e">
        <f>VLOOKUP('男子Ｄ'!O14,データ!$P$3:$U$41,2,1)</f>
        <v>#N/A</v>
      </c>
      <c r="R14" s="90"/>
      <c r="S14" s="43"/>
      <c r="T14" s="43"/>
    </row>
    <row r="15" spans="1:20" ht="24" customHeight="1">
      <c r="A15" s="90">
        <v>6</v>
      </c>
      <c r="B15" s="48" t="str">
        <f>VLOOKUP('男子Ｄ'!A15,データ!$P$3:$U$41,2,0)</f>
        <v>村田　英夢</v>
      </c>
      <c r="C15" s="48" t="str">
        <f>VLOOKUP('男子Ｄ'!A15,データ!$P$3:$U$41,3,0)</f>
        <v>①</v>
      </c>
      <c r="D15" s="114" t="str">
        <f>VLOOKUP(A15,データ!$P$3:$U$41,6,0)</f>
        <v>麗澤瑞浪</v>
      </c>
      <c r="E15" s="46"/>
      <c r="F15" s="39"/>
      <c r="H15" s="41"/>
      <c r="K15" s="42"/>
      <c r="M15" s="40"/>
      <c r="N15" s="46"/>
      <c r="O15" s="48" t="str">
        <f>VLOOKUP(R15,データ!$P$3:$U$41,2,0)</f>
        <v>野﨑　陸斗</v>
      </c>
      <c r="P15" s="48" t="str">
        <f>VLOOKUP(R15,データ!$P$3:$U$41,3,0)</f>
        <v>②</v>
      </c>
      <c r="Q15" s="114" t="str">
        <f>VLOOKUP(R15,データ!$P$3:$U$41,6,0)</f>
        <v>郡上</v>
      </c>
      <c r="R15" s="90">
        <v>18</v>
      </c>
      <c r="S15" s="43"/>
      <c r="T15" s="43"/>
    </row>
    <row r="16" spans="1:18" ht="24" customHeight="1">
      <c r="A16" s="90"/>
      <c r="B16" s="49" t="str">
        <f>VLOOKUP('男子Ｄ'!A15,データ!$P$3:$U$41,4,0)</f>
        <v>立石　真也</v>
      </c>
      <c r="C16" s="49" t="str">
        <f>VLOOKUP('男子Ｄ'!A15,データ!$P$3:$U$41,5,0)</f>
        <v>①</v>
      </c>
      <c r="D16" s="114" t="e">
        <f>VLOOKUP('男子Ｄ'!B16,データ!$P$3:$U$41,2,1)</f>
        <v>#N/A</v>
      </c>
      <c r="H16" s="41"/>
      <c r="I16" s="44"/>
      <c r="J16" s="46"/>
      <c r="K16" s="42"/>
      <c r="O16" s="49" t="str">
        <f>VLOOKUP(R15,データ!$P$3:$U$41,4,0)</f>
        <v>山下　湧登</v>
      </c>
      <c r="P16" s="49" t="str">
        <f>VLOOKUP(R15,データ!$P$3:$U$41,5,0)</f>
        <v>①</v>
      </c>
      <c r="Q16" s="114" t="e">
        <f>VLOOKUP('男子Ｄ'!O16,データ!$P$3:$U$41,2,1)</f>
        <v>#N/A</v>
      </c>
      <c r="R16" s="90"/>
    </row>
    <row r="17" spans="1:18" ht="24" customHeight="1">
      <c r="A17" s="90">
        <v>7</v>
      </c>
      <c r="B17" s="48" t="str">
        <f>VLOOKUP('男子Ｄ'!A17,データ!$P$3:$U$41,2,0)</f>
        <v>石埜　光輝</v>
      </c>
      <c r="C17" s="48" t="str">
        <f>VLOOKUP('男子Ｄ'!A17,データ!$P$3:$U$41,3,0)</f>
        <v>①</v>
      </c>
      <c r="D17" s="114" t="str">
        <f>VLOOKUP(A17,データ!$P$3:$U$41,6,0)</f>
        <v>麗澤瑞浪</v>
      </c>
      <c r="E17" s="46"/>
      <c r="H17" s="41"/>
      <c r="K17" s="42"/>
      <c r="N17" s="46"/>
      <c r="O17" s="48" t="str">
        <f>VLOOKUP(R17,データ!$P$3:$U$41,2,0)</f>
        <v>飯沼　優斗</v>
      </c>
      <c r="P17" s="48" t="str">
        <f>VLOOKUP(R17,データ!$P$3:$U$41,3,0)</f>
        <v>②</v>
      </c>
      <c r="Q17" s="114" t="str">
        <f>VLOOKUP(R17,データ!$P$3:$U$41,6,0)</f>
        <v>各務原</v>
      </c>
      <c r="R17" s="90">
        <v>19</v>
      </c>
    </row>
    <row r="18" spans="1:18" ht="24" customHeight="1">
      <c r="A18" s="90"/>
      <c r="B18" s="49" t="str">
        <f>VLOOKUP('男子Ｄ'!A17,データ!$P$3:$U$41,4,0)</f>
        <v>川田　駿実</v>
      </c>
      <c r="C18" s="49" t="str">
        <f>VLOOKUP('男子Ｄ'!A17,データ!$P$3:$U$41,5,0)</f>
        <v>①</v>
      </c>
      <c r="D18" s="114" t="e">
        <f>VLOOKUP('男子Ｄ'!B18,データ!$P$3:$U$41,2,1)</f>
        <v>#N/A</v>
      </c>
      <c r="F18" s="37"/>
      <c r="H18" s="41"/>
      <c r="K18" s="42"/>
      <c r="M18" s="38"/>
      <c r="O18" s="49" t="str">
        <f>VLOOKUP(R17,データ!$P$3:$U$41,4,0)</f>
        <v>柴田　裕平</v>
      </c>
      <c r="P18" s="49" t="str">
        <f>VLOOKUP(R17,データ!$P$3:$U$41,5,0)</f>
        <v>②</v>
      </c>
      <c r="Q18" s="114" t="e">
        <f>VLOOKUP('男子Ｄ'!O18,データ!$P$3:$U$41,2,1)</f>
        <v>#N/A</v>
      </c>
      <c r="R18" s="90"/>
    </row>
    <row r="19" spans="1:18" ht="24" customHeight="1">
      <c r="A19" s="90">
        <v>8</v>
      </c>
      <c r="B19" s="48" t="str">
        <f>VLOOKUP('男子Ｄ'!A19,データ!$P$3:$U$41,2,0)</f>
        <v>中村　航大</v>
      </c>
      <c r="C19" s="48" t="str">
        <f>VLOOKUP('男子Ｄ'!A19,データ!$P$3:$U$41,3,0)</f>
        <v>②</v>
      </c>
      <c r="D19" s="114" t="str">
        <f>VLOOKUP(A19,データ!$P$3:$U$41,6,0)</f>
        <v>岐阜</v>
      </c>
      <c r="F19" s="41"/>
      <c r="H19" s="41"/>
      <c r="K19" s="42"/>
      <c r="M19" s="42"/>
      <c r="O19" s="48" t="str">
        <f>VLOOKUP(R19,データ!$P$3:$U$41,2,0)</f>
        <v>杉山　史和</v>
      </c>
      <c r="P19" s="48" t="str">
        <f>VLOOKUP(R19,データ!$P$3:$U$41,3,0)</f>
        <v>②</v>
      </c>
      <c r="Q19" s="114" t="str">
        <f>VLOOKUP(R19,データ!$P$3:$U$41,6,0)</f>
        <v>岐阜</v>
      </c>
      <c r="R19" s="90">
        <v>20</v>
      </c>
    </row>
    <row r="20" spans="1:18" ht="24" customHeight="1">
      <c r="A20" s="90"/>
      <c r="B20" s="49" t="str">
        <f>VLOOKUP('男子Ｄ'!A19,データ!$P$3:$U$41,4,0)</f>
        <v>武市　勇輝</v>
      </c>
      <c r="C20" s="49" t="str">
        <f>VLOOKUP('男子Ｄ'!A19,データ!$P$3:$U$41,5,0)</f>
        <v>②</v>
      </c>
      <c r="D20" s="114" t="e">
        <f>VLOOKUP('男子Ｄ'!B20,データ!$P$3:$U$41,2,1)</f>
        <v>#N/A</v>
      </c>
      <c r="E20" s="37"/>
      <c r="F20" s="39"/>
      <c r="G20" s="37"/>
      <c r="H20" s="41"/>
      <c r="K20" s="42"/>
      <c r="L20" s="38"/>
      <c r="M20" s="40"/>
      <c r="N20" s="38"/>
      <c r="O20" s="49" t="str">
        <f>VLOOKUP(R19,データ!$P$3:$U$41,4,0)</f>
        <v>村田　和也</v>
      </c>
      <c r="P20" s="49" t="str">
        <f>VLOOKUP(R19,データ!$P$3:$U$41,5,0)</f>
        <v>②</v>
      </c>
      <c r="Q20" s="114" t="e">
        <f>VLOOKUP('男子Ｄ'!O20,データ!$P$3:$U$41,2,1)</f>
        <v>#N/A</v>
      </c>
      <c r="R20" s="90"/>
    </row>
    <row r="21" spans="1:18" ht="24" customHeight="1">
      <c r="A21" s="90">
        <v>9</v>
      </c>
      <c r="B21" s="48" t="str">
        <f>VLOOKUP('男子Ｄ'!A21,データ!$P$3:$U$41,2,0)</f>
        <v>長尾　俊希</v>
      </c>
      <c r="C21" s="48" t="str">
        <f>VLOOKUP('男子Ｄ'!A21,データ!$P$3:$U$41,3,0)</f>
        <v>②</v>
      </c>
      <c r="D21" s="114" t="str">
        <f>VLOOKUP(A21,データ!$P$3:$U$41,6,0)</f>
        <v>関</v>
      </c>
      <c r="E21" s="39"/>
      <c r="G21" s="41"/>
      <c r="H21" s="41"/>
      <c r="K21" s="42"/>
      <c r="L21" s="42"/>
      <c r="N21" s="40"/>
      <c r="O21" s="48" t="str">
        <f>VLOOKUP(R21,データ!$P$3:$U$41,2,0)</f>
        <v>奥田　晃平</v>
      </c>
      <c r="P21" s="48" t="str">
        <f>VLOOKUP(R21,データ!$P$3:$U$41,3,0)</f>
        <v>②</v>
      </c>
      <c r="Q21" s="114" t="str">
        <f>VLOOKUP(R21,データ!$P$3:$U$41,6,0)</f>
        <v>麗澤瑞浪</v>
      </c>
      <c r="R21" s="90">
        <v>21</v>
      </c>
    </row>
    <row r="22" spans="1:18" ht="24" customHeight="1">
      <c r="A22" s="90"/>
      <c r="B22" s="49" t="str">
        <f>VLOOKUP('男子Ｄ'!A21,データ!$P$3:$U$41,4,0)</f>
        <v>下村　　稜</v>
      </c>
      <c r="C22" s="49" t="str">
        <f>VLOOKUP('男子Ｄ'!A21,データ!$P$3:$U$41,5,0)</f>
        <v>②</v>
      </c>
      <c r="D22" s="114" t="e">
        <f>VLOOKUP('男子Ｄ'!B22,データ!$P$3:$U$41,2,1)</f>
        <v>#N/A</v>
      </c>
      <c r="G22" s="41"/>
      <c r="H22" s="39"/>
      <c r="K22" s="40"/>
      <c r="L22" s="42"/>
      <c r="O22" s="49" t="str">
        <f>VLOOKUP(R21,データ!$P$3:$U$41,4,0)</f>
        <v>熊本　優弥</v>
      </c>
      <c r="P22" s="49" t="str">
        <f>VLOOKUP(R21,データ!$P$3:$U$41,5,0)</f>
        <v>①</v>
      </c>
      <c r="Q22" s="114" t="e">
        <f>VLOOKUP('男子Ｄ'!O22,データ!$P$3:$U$41,2,1)</f>
        <v>#N/A</v>
      </c>
      <c r="R22" s="90"/>
    </row>
    <row r="23" spans="1:18" ht="24" customHeight="1">
      <c r="A23" s="90">
        <v>10</v>
      </c>
      <c r="B23" s="48" t="str">
        <f>VLOOKUP('男子Ｄ'!A23,データ!$P$3:$U$41,2,0)</f>
        <v>高橋　宗佑</v>
      </c>
      <c r="C23" s="48" t="str">
        <f>VLOOKUP('男子Ｄ'!A23,データ!$P$3:$U$41,3,0)</f>
        <v>①</v>
      </c>
      <c r="D23" s="114" t="str">
        <f>VLOOKUP(A23,データ!$P$3:$U$41,6,0)</f>
        <v>麗澤瑞浪</v>
      </c>
      <c r="G23" s="41"/>
      <c r="L23" s="42"/>
      <c r="O23" s="48" t="str">
        <f>VLOOKUP(R23,データ!$P$3:$U$41,2,0)</f>
        <v>戸田　涼太</v>
      </c>
      <c r="P23" s="48" t="str">
        <f>VLOOKUP(R23,データ!$P$3:$U$41,3,0)</f>
        <v>①</v>
      </c>
      <c r="Q23" s="114" t="str">
        <f>VLOOKUP(R23,データ!$P$3:$U$41,6,0)</f>
        <v>郡上</v>
      </c>
      <c r="R23" s="90">
        <v>22</v>
      </c>
    </row>
    <row r="24" spans="1:18" ht="24" customHeight="1">
      <c r="A24" s="90"/>
      <c r="B24" s="49" t="str">
        <f>VLOOKUP('男子Ｄ'!A23,データ!$P$3:$U$41,4,0)</f>
        <v>松﨑　友哉</v>
      </c>
      <c r="C24" s="49" t="str">
        <f>VLOOKUP('男子Ｄ'!A23,データ!$P$3:$U$41,5,0)</f>
        <v>①</v>
      </c>
      <c r="D24" s="114" t="e">
        <f>VLOOKUP('男子Ｄ'!B24,データ!$P$3:$U$41,2,1)</f>
        <v>#N/A</v>
      </c>
      <c r="E24" s="37"/>
      <c r="G24" s="41"/>
      <c r="L24" s="42"/>
      <c r="N24" s="38"/>
      <c r="O24" s="49" t="str">
        <f>VLOOKUP(R23,データ!$P$3:$U$41,4,0)</f>
        <v>細川　蒼士</v>
      </c>
      <c r="P24" s="49" t="str">
        <f>VLOOKUP(R23,データ!$P$3:$U$41,5,0)</f>
        <v>②</v>
      </c>
      <c r="Q24" s="114" t="e">
        <f>VLOOKUP('男子Ｄ'!O24,データ!$P$3:$U$41,2,1)</f>
        <v>#N/A</v>
      </c>
      <c r="R24" s="90"/>
    </row>
    <row r="25" spans="1:18" ht="24" customHeight="1">
      <c r="A25" s="90">
        <v>11</v>
      </c>
      <c r="B25" s="48" t="str">
        <f>VLOOKUP('男子Ｄ'!A25,データ!$P$3:$U$41,2,0)</f>
        <v>菱田　航生</v>
      </c>
      <c r="C25" s="48" t="str">
        <f>VLOOKUP('男子Ｄ'!A25,データ!$P$3:$U$41,3,0)</f>
        <v>②</v>
      </c>
      <c r="D25" s="114" t="str">
        <f>VLOOKUP(A25,データ!$P$3:$U$41,6,0)</f>
        <v>大垣北</v>
      </c>
      <c r="E25" s="39"/>
      <c r="F25" s="37"/>
      <c r="G25" s="39"/>
      <c r="L25" s="40"/>
      <c r="M25" s="38"/>
      <c r="N25" s="40"/>
      <c r="O25" s="48" t="str">
        <f>VLOOKUP(R25,データ!$P$3:$U$41,2,0)</f>
        <v>森　　裕樹</v>
      </c>
      <c r="P25" s="48" t="str">
        <f>VLOOKUP(R25,データ!$P$3:$U$41,3,0)</f>
        <v>②</v>
      </c>
      <c r="Q25" s="114" t="str">
        <f>VLOOKUP(R25,データ!$P$3:$U$41,6,0)</f>
        <v>岐南工</v>
      </c>
      <c r="R25" s="90">
        <v>23</v>
      </c>
    </row>
    <row r="26" spans="1:18" ht="24" customHeight="1">
      <c r="A26" s="90"/>
      <c r="B26" s="49" t="str">
        <f>VLOOKUP('男子Ｄ'!A25,データ!$P$3:$U$41,4,0)</f>
        <v>田中　一雅</v>
      </c>
      <c r="C26" s="49" t="str">
        <f>VLOOKUP('男子Ｄ'!A25,データ!$P$3:$U$41,5,0)</f>
        <v>②</v>
      </c>
      <c r="D26" s="114" t="e">
        <f>VLOOKUP('男子Ｄ'!B26,データ!$P$3:$U$41,2,1)</f>
        <v>#N/A</v>
      </c>
      <c r="F26" s="41"/>
      <c r="M26" s="42"/>
      <c r="O26" s="49" t="str">
        <f>VLOOKUP(R25,データ!$P$3:$U$41,4,0)</f>
        <v>馬谷未来翔</v>
      </c>
      <c r="P26" s="49" t="str">
        <f>VLOOKUP(R25,データ!$P$3:$U$41,5,0)</f>
        <v>②</v>
      </c>
      <c r="Q26" s="114" t="e">
        <f>VLOOKUP('男子Ｄ'!O26,データ!$P$3:$U$41,2,1)</f>
        <v>#N/A</v>
      </c>
      <c r="R26" s="90"/>
    </row>
    <row r="27" spans="1:18" ht="24" customHeight="1">
      <c r="A27" s="90">
        <v>12</v>
      </c>
      <c r="B27" s="48" t="str">
        <f>データ!Q92</f>
        <v>林　　明利</v>
      </c>
      <c r="C27" s="48" t="str">
        <f>データ!R92</f>
        <v>②</v>
      </c>
      <c r="D27" s="114" t="str">
        <f>データ!S92</f>
        <v>県岐阜商</v>
      </c>
      <c r="E27" s="46"/>
      <c r="F27" s="39"/>
      <c r="M27" s="40"/>
      <c r="N27" s="46"/>
      <c r="O27" s="48" t="str">
        <f>データ!Q88</f>
        <v>座馬　　大</v>
      </c>
      <c r="P27" s="48" t="str">
        <f>データ!R88</f>
        <v>②</v>
      </c>
      <c r="Q27" s="114" t="str">
        <f>データ!S88</f>
        <v>県岐阜商</v>
      </c>
      <c r="R27" s="90">
        <v>24</v>
      </c>
    </row>
    <row r="28" spans="1:18" ht="24" customHeight="1">
      <c r="A28" s="90"/>
      <c r="B28" s="49" t="str">
        <f>データ!Q93</f>
        <v>豊吉　柊人</v>
      </c>
      <c r="C28" s="49" t="str">
        <f>データ!R93</f>
        <v>①</v>
      </c>
      <c r="D28" s="114"/>
      <c r="O28" s="49" t="str">
        <f>データ!Q89</f>
        <v>浅井　暢斗</v>
      </c>
      <c r="P28" s="49" t="str">
        <f>データ!R89</f>
        <v>②</v>
      </c>
      <c r="Q28" s="114"/>
      <c r="R28" s="90"/>
    </row>
    <row r="29" ht="21" customHeight="1"/>
    <row r="30" ht="24" customHeight="1">
      <c r="B30" s="34" t="s">
        <v>20</v>
      </c>
    </row>
    <row r="31" spans="2:4" ht="24" customHeight="1">
      <c r="B31" s="36"/>
      <c r="C31" s="36"/>
      <c r="D31" s="115"/>
    </row>
    <row r="32" spans="2:6" ht="24" customHeight="1">
      <c r="B32" s="36"/>
      <c r="C32" s="36"/>
      <c r="D32" s="115"/>
      <c r="E32" s="45"/>
      <c r="F32" s="37"/>
    </row>
    <row r="33" spans="2:8" ht="24" customHeight="1">
      <c r="B33" s="36"/>
      <c r="C33" s="36"/>
      <c r="D33" s="115"/>
      <c r="E33" s="46"/>
      <c r="F33" s="39"/>
      <c r="G33" s="38"/>
      <c r="H33" s="45"/>
    </row>
    <row r="34" spans="2:4" ht="24" customHeight="1">
      <c r="B34" s="36"/>
      <c r="C34" s="36"/>
      <c r="D34" s="115"/>
    </row>
  </sheetData>
  <sheetProtection/>
  <mergeCells count="52">
    <mergeCell ref="R21:R22"/>
    <mergeCell ref="R23:R24"/>
    <mergeCell ref="R25:R26"/>
    <mergeCell ref="R27:R28"/>
    <mergeCell ref="Q25:Q26"/>
    <mergeCell ref="Q27:Q28"/>
    <mergeCell ref="Q21:Q22"/>
    <mergeCell ref="Q23:Q24"/>
    <mergeCell ref="R5:R6"/>
    <mergeCell ref="R7:R8"/>
    <mergeCell ref="R9:R10"/>
    <mergeCell ref="R11:R12"/>
    <mergeCell ref="R13:R14"/>
    <mergeCell ref="R15:R16"/>
    <mergeCell ref="R17:R18"/>
    <mergeCell ref="R19:R20"/>
    <mergeCell ref="Q13:Q14"/>
    <mergeCell ref="Q15:Q16"/>
    <mergeCell ref="Q17:Q18"/>
    <mergeCell ref="Q19:Q20"/>
    <mergeCell ref="D21:D22"/>
    <mergeCell ref="D23:D24"/>
    <mergeCell ref="D25:D26"/>
    <mergeCell ref="D27:D28"/>
    <mergeCell ref="D31:D32"/>
    <mergeCell ref="D33:D34"/>
    <mergeCell ref="A25:A26"/>
    <mergeCell ref="A27:A28"/>
    <mergeCell ref="D5:D6"/>
    <mergeCell ref="D7:D8"/>
    <mergeCell ref="D9:D10"/>
    <mergeCell ref="D11:D12"/>
    <mergeCell ref="D13:D14"/>
    <mergeCell ref="D15:D16"/>
    <mergeCell ref="D17:D18"/>
    <mergeCell ref="D19:D20"/>
    <mergeCell ref="A13:A14"/>
    <mergeCell ref="A15:A16"/>
    <mergeCell ref="A17:A18"/>
    <mergeCell ref="A19:A20"/>
    <mergeCell ref="A21:A22"/>
    <mergeCell ref="A23:A24"/>
    <mergeCell ref="B1:Q1"/>
    <mergeCell ref="D3:O3"/>
    <mergeCell ref="A5:A6"/>
    <mergeCell ref="A7:A8"/>
    <mergeCell ref="A9:A10"/>
    <mergeCell ref="A11:A12"/>
    <mergeCell ref="Q5:Q6"/>
    <mergeCell ref="Q7:Q8"/>
    <mergeCell ref="Q9:Q10"/>
    <mergeCell ref="Q11:Q12"/>
  </mergeCells>
  <conditionalFormatting sqref="B5:C5 O27:P27 D5:D28 Q5:Q28 O5:P5 B7:C28">
    <cfRule type="expression" priority="4" dxfId="16" stopIfTrue="1">
      <formula>ISERROR(B5)</formula>
    </cfRule>
  </conditionalFormatting>
  <conditionalFormatting sqref="O7:O26">
    <cfRule type="expression" priority="2" dxfId="16" stopIfTrue="1">
      <formula>ISERROR(O7)</formula>
    </cfRule>
  </conditionalFormatting>
  <conditionalFormatting sqref="P7:P26">
    <cfRule type="expression" priority="1" dxfId="16" stopIfTrue="1">
      <formula>ISERROR(P7)</formula>
    </cfRule>
  </conditionalFormatting>
  <printOptions horizontalCentered="1" verticalCentered="1"/>
  <pageMargins left="0.5902777777777778" right="0.5902777777777778" top="0.5902777777777778" bottom="0.5902777777777778" header="0" footer="0"/>
  <pageSetup fitToHeight="1" fitToWidth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R34"/>
  <sheetViews>
    <sheetView tabSelected="1" zoomScalePageLayoutView="0" workbookViewId="0" topLeftCell="A15">
      <selection activeCell="Q27" sqref="Q27:Q28"/>
    </sheetView>
  </sheetViews>
  <sheetFormatPr defaultColWidth="9.00390625" defaultRowHeight="13.5"/>
  <cols>
    <col min="1" max="1" width="4.125" style="34" customWidth="1"/>
    <col min="2" max="2" width="11.625" style="34" customWidth="1"/>
    <col min="3" max="3" width="3.125" style="34" customWidth="1"/>
    <col min="4" max="4" width="12.625" style="34" customWidth="1"/>
    <col min="5" max="14" width="3.125" style="34" customWidth="1"/>
    <col min="15" max="15" width="11.625" style="34" customWidth="1"/>
    <col min="16" max="16" width="3.125" style="34" customWidth="1"/>
    <col min="17" max="17" width="12.625" style="34" customWidth="1"/>
    <col min="18" max="18" width="4.125" style="34" customWidth="1"/>
    <col min="19" max="19" width="9.00390625" style="34" bestFit="1" customWidth="1"/>
    <col min="20" max="16384" width="9.00390625" style="34" customWidth="1"/>
  </cols>
  <sheetData>
    <row r="1" spans="2:17" ht="24" customHeight="1">
      <c r="B1" s="89" t="str">
        <f>'男子Ｓ'!B1</f>
        <v>令和元年度　岐阜県高等学校テニス新人大会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ht="24" customHeight="1"/>
    <row r="3" spans="5:16" ht="24" customHeight="1">
      <c r="E3" s="89" t="s">
        <v>25</v>
      </c>
      <c r="F3" s="89"/>
      <c r="G3" s="89"/>
      <c r="H3" s="89"/>
      <c r="I3" s="89"/>
      <c r="J3" s="89"/>
      <c r="K3" s="89"/>
      <c r="L3" s="89"/>
      <c r="M3" s="89"/>
      <c r="N3" s="89"/>
      <c r="O3" s="35"/>
      <c r="P3" s="35"/>
    </row>
    <row r="4" ht="24" customHeight="1"/>
    <row r="5" spans="1:18" ht="24" customHeight="1">
      <c r="A5" s="90">
        <v>1</v>
      </c>
      <c r="B5" s="48" t="str">
        <f>データ!U86</f>
        <v>宮本　雪凪</v>
      </c>
      <c r="C5" s="48" t="str">
        <f>データ!V86</f>
        <v>①</v>
      </c>
      <c r="D5" s="113" t="str">
        <f>データ!W86</f>
        <v>県岐阜商</v>
      </c>
      <c r="E5" s="46"/>
      <c r="N5" s="46"/>
      <c r="O5" s="48" t="str">
        <f>データ!U90</f>
        <v>関谷　　花</v>
      </c>
      <c r="P5" s="48" t="str">
        <f>データ!V90</f>
        <v>②</v>
      </c>
      <c r="Q5" s="113" t="str">
        <f>データ!W90</f>
        <v>県岐阜商</v>
      </c>
      <c r="R5" s="90">
        <v>13</v>
      </c>
    </row>
    <row r="6" spans="1:18" ht="24" customHeight="1">
      <c r="A6" s="90"/>
      <c r="B6" s="49" t="str">
        <f>データ!U87</f>
        <v>半田　茜子</v>
      </c>
      <c r="C6" s="49" t="str">
        <f>データ!V87</f>
        <v>①</v>
      </c>
      <c r="D6" s="113"/>
      <c r="F6" s="37"/>
      <c r="M6" s="38"/>
      <c r="O6" s="49" t="str">
        <f>データ!U91</f>
        <v>堂前　瑠希</v>
      </c>
      <c r="P6" s="49" t="str">
        <f>データ!V91</f>
        <v>②</v>
      </c>
      <c r="Q6" s="113"/>
      <c r="R6" s="90"/>
    </row>
    <row r="7" spans="1:18" ht="24" customHeight="1">
      <c r="A7" s="90">
        <v>2</v>
      </c>
      <c r="B7" s="48" t="str">
        <f>VLOOKUP(A7,データ!$W$3:$AB$41,2,0)</f>
        <v>向山　実来</v>
      </c>
      <c r="C7" s="48" t="str">
        <f>VLOOKUP(A7,データ!$W$3:$AB$41,3,0)</f>
        <v>①</v>
      </c>
      <c r="D7" s="113" t="str">
        <f>VLOOKUP(A7,データ!$W$3:$AB$41,6,0)</f>
        <v>大垣南</v>
      </c>
      <c r="F7" s="41"/>
      <c r="M7" s="42"/>
      <c r="O7" s="48" t="str">
        <f>VLOOKUP(R7,データ!$W$3:$AB$41,2,0)</f>
        <v>河田　更紗</v>
      </c>
      <c r="P7" s="48" t="str">
        <f>VLOOKUP(R7,データ!$W$3:$AB$41,3,0)</f>
        <v>①</v>
      </c>
      <c r="Q7" s="113" t="str">
        <f>VLOOKUP(R7,データ!$W$3:$AB$41,6,0)</f>
        <v>県岐阜商</v>
      </c>
      <c r="R7" s="90">
        <v>14</v>
      </c>
    </row>
    <row r="8" spans="1:18" ht="24" customHeight="1">
      <c r="A8" s="90"/>
      <c r="B8" s="49" t="str">
        <f>VLOOKUP(A7,データ!$W$3:$AB$41,4,0)</f>
        <v>近藤　春奈</v>
      </c>
      <c r="C8" s="49" t="str">
        <f>VLOOKUP(A7,データ!$W$3:$AB$41,5,0)</f>
        <v>①</v>
      </c>
      <c r="D8" s="113" t="e">
        <f>VLOOKUP(B8,データ!$W$3:$AB$41,2,0)</f>
        <v>#N/A</v>
      </c>
      <c r="E8" s="37"/>
      <c r="F8" s="39"/>
      <c r="G8" s="37"/>
      <c r="L8" s="38"/>
      <c r="M8" s="40"/>
      <c r="N8" s="38"/>
      <c r="O8" s="49" t="str">
        <f>VLOOKUP(R7,データ!$W$3:$AB$41,4,0)</f>
        <v>古田　　楓</v>
      </c>
      <c r="P8" s="49" t="str">
        <f>VLOOKUP(R7,データ!$W$3:$AB$41,5,0)</f>
        <v>①</v>
      </c>
      <c r="Q8" s="113" t="e">
        <f>VLOOKUP(O8,データ!$W$3:$AB$41,2,0)</f>
        <v>#N/A</v>
      </c>
      <c r="R8" s="90"/>
    </row>
    <row r="9" spans="1:18" ht="24" customHeight="1">
      <c r="A9" s="90">
        <v>3</v>
      </c>
      <c r="B9" s="48" t="str">
        <f>VLOOKUP(A9,データ!$W$3:$AB$41,2,0)</f>
        <v>佐伯　弥倖</v>
      </c>
      <c r="C9" s="48" t="str">
        <f>VLOOKUP(A9,データ!$W$3:$AB$41,3,0)</f>
        <v>②</v>
      </c>
      <c r="D9" s="113" t="str">
        <f>VLOOKUP(A9,データ!$W$3:$AB$41,6,0)</f>
        <v>東濃実</v>
      </c>
      <c r="E9" s="39"/>
      <c r="G9" s="41"/>
      <c r="L9" s="42"/>
      <c r="N9" s="40"/>
      <c r="O9" s="48" t="str">
        <f>VLOOKUP(R9,データ!$W$3:$AB$41,2,0)</f>
        <v>袖山　萌愛</v>
      </c>
      <c r="P9" s="48" t="str">
        <f>VLOOKUP(R9,データ!$W$3:$AB$41,3,0)</f>
        <v>②</v>
      </c>
      <c r="Q9" s="113" t="str">
        <f>VLOOKUP(R9,データ!$W$3:$AB$41,6,0)</f>
        <v>麗澤瑞浪</v>
      </c>
      <c r="R9" s="90">
        <v>15</v>
      </c>
    </row>
    <row r="10" spans="1:18" ht="24" customHeight="1">
      <c r="A10" s="90"/>
      <c r="B10" s="49" t="str">
        <f>VLOOKUP(A9,データ!$W$3:$AB$41,4,0)</f>
        <v>池井戸天音</v>
      </c>
      <c r="C10" s="49" t="str">
        <f>VLOOKUP(A9,データ!$W$3:$AB$41,5,0)</f>
        <v>②</v>
      </c>
      <c r="D10" s="113" t="e">
        <f>VLOOKUP(B10,データ!$W$3:$AB$41,2,0)</f>
        <v>#N/A</v>
      </c>
      <c r="G10" s="41"/>
      <c r="L10" s="42"/>
      <c r="O10" s="49" t="str">
        <f>VLOOKUP(R9,データ!$W$3:$AB$41,4,0)</f>
        <v>成瀬　日向</v>
      </c>
      <c r="P10" s="49" t="str">
        <f>VLOOKUP(R9,データ!$W$3:$AB$41,5,0)</f>
        <v>②</v>
      </c>
      <c r="Q10" s="113" t="e">
        <f>VLOOKUP(O10,データ!$W$3:$AB$41,2,0)</f>
        <v>#N/A</v>
      </c>
      <c r="R10" s="90"/>
    </row>
    <row r="11" spans="1:18" ht="24" customHeight="1">
      <c r="A11" s="90">
        <v>4</v>
      </c>
      <c r="B11" s="48" t="str">
        <f>VLOOKUP(A11,データ!$W$3:$AB$41,2,0)</f>
        <v>森瀬彩弥香</v>
      </c>
      <c r="C11" s="48" t="str">
        <f>VLOOKUP(A11,データ!$W$3:$AB$41,3,0)</f>
        <v>②</v>
      </c>
      <c r="D11" s="113" t="str">
        <f>VLOOKUP(A11,データ!$W$3:$AB$41,6,0)</f>
        <v>岐阜</v>
      </c>
      <c r="G11" s="41"/>
      <c r="H11" s="37"/>
      <c r="K11" s="38"/>
      <c r="L11" s="42"/>
      <c r="O11" s="48" t="str">
        <f>VLOOKUP(R11,データ!$W$3:$AB$41,2,0)</f>
        <v>松原さくら</v>
      </c>
      <c r="P11" s="48" t="str">
        <f>VLOOKUP(R11,データ!$W$3:$AB$41,3,0)</f>
        <v>②</v>
      </c>
      <c r="Q11" s="113" t="str">
        <f>VLOOKUP(R11,データ!$W$3:$AB$41,6,0)</f>
        <v>大垣北</v>
      </c>
      <c r="R11" s="90">
        <v>16</v>
      </c>
    </row>
    <row r="12" spans="1:18" ht="24" customHeight="1">
      <c r="A12" s="90"/>
      <c r="B12" s="49" t="str">
        <f>VLOOKUP(A11,データ!$W$3:$AB$41,4,0)</f>
        <v>新開　千紗</v>
      </c>
      <c r="C12" s="49" t="str">
        <f>VLOOKUP(A11,データ!$W$3:$AB$41,5,0)</f>
        <v>②</v>
      </c>
      <c r="D12" s="113" t="e">
        <f>VLOOKUP(B12,データ!$W$3:$AB$41,2,0)</f>
        <v>#N/A</v>
      </c>
      <c r="E12" s="37"/>
      <c r="G12" s="41"/>
      <c r="H12" s="41"/>
      <c r="K12" s="42"/>
      <c r="L12" s="42"/>
      <c r="N12" s="38"/>
      <c r="O12" s="49" t="str">
        <f>VLOOKUP(R11,データ!$W$3:$AB$41,4,0)</f>
        <v>髙橋沙也加</v>
      </c>
      <c r="P12" s="49" t="str">
        <f>VLOOKUP(R11,データ!$W$3:$AB$41,5,0)</f>
        <v>②</v>
      </c>
      <c r="Q12" s="113" t="e">
        <f>VLOOKUP(O12,データ!$W$3:$AB$41,2,0)</f>
        <v>#N/A</v>
      </c>
      <c r="R12" s="90"/>
    </row>
    <row r="13" spans="1:18" ht="24" customHeight="1">
      <c r="A13" s="90">
        <v>5</v>
      </c>
      <c r="B13" s="48" t="str">
        <f>VLOOKUP(A13,データ!$W$3:$AB$41,2,0)</f>
        <v>大宮　涼乃</v>
      </c>
      <c r="C13" s="48" t="str">
        <f>VLOOKUP(A13,データ!$W$3:$AB$41,3,0)</f>
        <v>②</v>
      </c>
      <c r="D13" s="113" t="str">
        <f>VLOOKUP(A13,データ!$W$3:$AB$41,6,0)</f>
        <v>恵那</v>
      </c>
      <c r="E13" s="39"/>
      <c r="F13" s="37"/>
      <c r="G13" s="39"/>
      <c r="H13" s="41"/>
      <c r="K13" s="42"/>
      <c r="L13" s="40"/>
      <c r="M13" s="38"/>
      <c r="N13" s="40"/>
      <c r="O13" s="48" t="str">
        <f>VLOOKUP(R13,データ!$W$3:$AB$41,2,0)</f>
        <v>榎津　綾純</v>
      </c>
      <c r="P13" s="48" t="str">
        <f>VLOOKUP(R13,データ!$W$3:$AB$41,3,0)</f>
        <v>②</v>
      </c>
      <c r="Q13" s="113" t="str">
        <f>VLOOKUP(R13,データ!$W$3:$AB$41,6,0)</f>
        <v>恵那</v>
      </c>
      <c r="R13" s="90">
        <v>17</v>
      </c>
    </row>
    <row r="14" spans="1:18" ht="24" customHeight="1">
      <c r="A14" s="90"/>
      <c r="B14" s="49" t="str">
        <f>VLOOKUP(A13,データ!$W$3:$AB$41,4,0)</f>
        <v>荒川　　葵</v>
      </c>
      <c r="C14" s="49" t="str">
        <f>VLOOKUP(A13,データ!$W$3:$AB$41,5,0)</f>
        <v>②</v>
      </c>
      <c r="D14" s="113" t="e">
        <f>VLOOKUP(B14,データ!$W$3:$AB$41,2,0)</f>
        <v>#N/A</v>
      </c>
      <c r="F14" s="41"/>
      <c r="H14" s="41"/>
      <c r="K14" s="42"/>
      <c r="M14" s="42"/>
      <c r="O14" s="49" t="str">
        <f>VLOOKUP(R13,データ!$W$3:$AB$41,4,0)</f>
        <v>水野　瑚都</v>
      </c>
      <c r="P14" s="49" t="str">
        <f>VLOOKUP(R13,データ!$W$3:$AB$41,5,0)</f>
        <v>②</v>
      </c>
      <c r="Q14" s="113" t="e">
        <f>VLOOKUP(O14,データ!$W$3:$AB$41,2,0)</f>
        <v>#N/A</v>
      </c>
      <c r="R14" s="90"/>
    </row>
    <row r="15" spans="1:18" ht="24" customHeight="1">
      <c r="A15" s="90">
        <v>6</v>
      </c>
      <c r="B15" s="48" t="str">
        <f>VLOOKUP(A15,データ!$W$3:$AB$41,2,0)</f>
        <v>三本　紗衣</v>
      </c>
      <c r="C15" s="48" t="str">
        <f>VLOOKUP(A15,データ!$W$3:$AB$41,3,0)</f>
        <v>①</v>
      </c>
      <c r="D15" s="113" t="str">
        <f>VLOOKUP(A15,データ!$W$3:$AB$41,6,0)</f>
        <v>県岐阜商</v>
      </c>
      <c r="E15" s="46"/>
      <c r="F15" s="39"/>
      <c r="H15" s="41"/>
      <c r="K15" s="42"/>
      <c r="M15" s="40"/>
      <c r="N15" s="46"/>
      <c r="O15" s="48" t="str">
        <f>VLOOKUP(R15,データ!$W$3:$AB$41,2,0)</f>
        <v>間宮　万結</v>
      </c>
      <c r="P15" s="48" t="str">
        <f>VLOOKUP(R15,データ!$W$3:$AB$41,3,0)</f>
        <v>①</v>
      </c>
      <c r="Q15" s="113" t="str">
        <f>VLOOKUP(R15,データ!$W$3:$AB$41,6,0)</f>
        <v>関</v>
      </c>
      <c r="R15" s="90">
        <v>18</v>
      </c>
    </row>
    <row r="16" spans="1:18" ht="24" customHeight="1">
      <c r="A16" s="90"/>
      <c r="B16" s="49" t="str">
        <f>VLOOKUP(A15,データ!$W$3:$AB$41,4,0)</f>
        <v>松林　麻央</v>
      </c>
      <c r="C16" s="49" t="str">
        <f>VLOOKUP(A15,データ!$W$3:$AB$41,5,0)</f>
        <v>①</v>
      </c>
      <c r="D16" s="113" t="e">
        <f>VLOOKUP(B16,データ!$W$3:$AB$41,2,0)</f>
        <v>#N/A</v>
      </c>
      <c r="H16" s="41"/>
      <c r="I16" s="44"/>
      <c r="J16" s="46"/>
      <c r="K16" s="42"/>
      <c r="O16" s="49" t="str">
        <f>VLOOKUP(R15,データ!$W$3:$AB$41,4,0)</f>
        <v>足立　莉子</v>
      </c>
      <c r="P16" s="49" t="str">
        <f>VLOOKUP(R15,データ!$W$3:$AB$41,5,0)</f>
        <v>①</v>
      </c>
      <c r="Q16" s="113" t="e">
        <f>VLOOKUP(O16,データ!$W$3:$AB$41,2,0)</f>
        <v>#N/A</v>
      </c>
      <c r="R16" s="90"/>
    </row>
    <row r="17" spans="1:18" ht="24" customHeight="1">
      <c r="A17" s="90">
        <v>7</v>
      </c>
      <c r="B17" s="48" t="str">
        <f>VLOOKUP(A17,データ!$W$3:$AB$41,2,0)</f>
        <v>渡邊明衣里</v>
      </c>
      <c r="C17" s="48" t="str">
        <f>VLOOKUP(A17,データ!$W$3:$AB$41,3,0)</f>
        <v>②</v>
      </c>
      <c r="D17" s="113" t="str">
        <f>VLOOKUP(A17,データ!$W$3:$AB$41,6,0)</f>
        <v>東濃実</v>
      </c>
      <c r="E17" s="46"/>
      <c r="H17" s="41"/>
      <c r="K17" s="42"/>
      <c r="N17" s="46"/>
      <c r="O17" s="48" t="str">
        <f>VLOOKUP(R17,データ!$W$3:$AB$41,2,0)</f>
        <v>古田　唯夏</v>
      </c>
      <c r="P17" s="48" t="str">
        <f>VLOOKUP(R17,データ!$W$3:$AB$41,3,0)</f>
        <v>①</v>
      </c>
      <c r="Q17" s="113" t="str">
        <f>VLOOKUP(R17,データ!$W$3:$AB$41,6,0)</f>
        <v>関</v>
      </c>
      <c r="R17" s="90">
        <v>19</v>
      </c>
    </row>
    <row r="18" spans="1:18" ht="24" customHeight="1">
      <c r="A18" s="90"/>
      <c r="B18" s="49" t="str">
        <f>VLOOKUP(A17,データ!$W$3:$AB$41,4,0)</f>
        <v>岡野紅香乃</v>
      </c>
      <c r="C18" s="49" t="str">
        <f>VLOOKUP(A17,データ!$W$3:$AB$41,5,0)</f>
        <v>①</v>
      </c>
      <c r="D18" s="113" t="e">
        <f>VLOOKUP(B18,データ!$W$3:$AB$41,2,0)</f>
        <v>#N/A</v>
      </c>
      <c r="F18" s="37"/>
      <c r="H18" s="41"/>
      <c r="K18" s="42"/>
      <c r="M18" s="38"/>
      <c r="O18" s="49" t="str">
        <f>VLOOKUP(R17,データ!$W$3:$AB$41,4,0)</f>
        <v>石井　　晶</v>
      </c>
      <c r="P18" s="49" t="str">
        <f>VLOOKUP(R17,データ!$W$3:$AB$41,5,0)</f>
        <v>①</v>
      </c>
      <c r="Q18" s="113" t="e">
        <f>VLOOKUP(O18,データ!$W$3:$AB$41,2,0)</f>
        <v>#N/A</v>
      </c>
      <c r="R18" s="90"/>
    </row>
    <row r="19" spans="1:18" ht="24" customHeight="1">
      <c r="A19" s="90">
        <v>8</v>
      </c>
      <c r="B19" s="48" t="str">
        <f>VLOOKUP(A19,データ!$W$3:$AB$41,2,0)</f>
        <v>小野　莉楽</v>
      </c>
      <c r="C19" s="48" t="str">
        <f>VLOOKUP(A19,データ!$W$3:$AB$41,3,0)</f>
        <v>②</v>
      </c>
      <c r="D19" s="113" t="str">
        <f>VLOOKUP(A19,データ!$W$3:$AB$41,6,0)</f>
        <v>麗澤瑞浪</v>
      </c>
      <c r="F19" s="41"/>
      <c r="H19" s="41"/>
      <c r="K19" s="42"/>
      <c r="M19" s="42"/>
      <c r="O19" s="48" t="str">
        <f>VLOOKUP(R19,データ!$W$3:$AB$41,2,0)</f>
        <v>川瀬　友芽</v>
      </c>
      <c r="P19" s="48" t="str">
        <f>VLOOKUP(R19,データ!$W$3:$AB$41,3,0)</f>
        <v>②</v>
      </c>
      <c r="Q19" s="113" t="str">
        <f>VLOOKUP(R19,データ!$W$3:$AB$41,6,0)</f>
        <v>大垣西</v>
      </c>
      <c r="R19" s="90">
        <v>20</v>
      </c>
    </row>
    <row r="20" spans="1:18" ht="24" customHeight="1">
      <c r="A20" s="90"/>
      <c r="B20" s="60" t="str">
        <f>VLOOKUP(A19,データ!$W$3:$AB$41,4,0)</f>
        <v>加藤　璃々</v>
      </c>
      <c r="C20" s="49" t="str">
        <f>VLOOKUP(A19,データ!$W$3:$AB$41,5,0)</f>
        <v>①</v>
      </c>
      <c r="D20" s="113" t="e">
        <f>VLOOKUP(B20,データ!$W$3:$AB$41,2,0)</f>
        <v>#N/A</v>
      </c>
      <c r="E20" s="37"/>
      <c r="F20" s="39"/>
      <c r="G20" s="37"/>
      <c r="H20" s="41"/>
      <c r="K20" s="42"/>
      <c r="L20" s="38"/>
      <c r="M20" s="40"/>
      <c r="N20" s="38"/>
      <c r="O20" s="49" t="str">
        <f>VLOOKUP(R19,データ!$W$3:$AB$41,4,0)</f>
        <v>佐藤　美琴</v>
      </c>
      <c r="P20" s="49" t="str">
        <f>VLOOKUP(R19,データ!$W$3:$AB$41,5,0)</f>
        <v>②</v>
      </c>
      <c r="Q20" s="113" t="e">
        <f>VLOOKUP(O20,データ!$W$3:$AB$41,2,0)</f>
        <v>#N/A</v>
      </c>
      <c r="R20" s="90"/>
    </row>
    <row r="21" spans="1:18" ht="24" customHeight="1">
      <c r="A21" s="90">
        <v>9</v>
      </c>
      <c r="B21" s="48" t="str">
        <f>VLOOKUP(A21,データ!$W$3:$AB$41,2,0)</f>
        <v>小野木彩貴</v>
      </c>
      <c r="C21" s="48" t="str">
        <f>VLOOKUP(A21,データ!$W$3:$AB$41,3,0)</f>
        <v>②</v>
      </c>
      <c r="D21" s="113" t="str">
        <f>VLOOKUP(A21,データ!$W$3:$AB$41,6,0)</f>
        <v>岐阜</v>
      </c>
      <c r="E21" s="39"/>
      <c r="G21" s="41"/>
      <c r="H21" s="41"/>
      <c r="K21" s="42"/>
      <c r="L21" s="42"/>
      <c r="N21" s="40"/>
      <c r="O21" s="48" t="str">
        <f>VLOOKUP(R21,データ!$W$3:$AB$41,2,0)</f>
        <v>各務　稔梨</v>
      </c>
      <c r="P21" s="48" t="str">
        <f>VLOOKUP(R21,データ!$W$3:$AB$41,3,0)</f>
        <v>②</v>
      </c>
      <c r="Q21" s="113" t="str">
        <f>VLOOKUP(R21,データ!$W$3:$AB$41,6,0)</f>
        <v>多治見北</v>
      </c>
      <c r="R21" s="90">
        <v>21</v>
      </c>
    </row>
    <row r="22" spans="1:18" ht="24" customHeight="1">
      <c r="A22" s="90"/>
      <c r="B22" s="49" t="str">
        <f>VLOOKUP(A21,データ!$W$3:$AB$41,4,0)</f>
        <v>五十里朋美</v>
      </c>
      <c r="C22" s="49" t="str">
        <f>VLOOKUP(A21,データ!$W$3:$AB$41,5,0)</f>
        <v>②</v>
      </c>
      <c r="D22" s="113" t="e">
        <f>VLOOKUP(B22,データ!$W$3:$AB$41,2,0)</f>
        <v>#N/A</v>
      </c>
      <c r="G22" s="41"/>
      <c r="H22" s="39"/>
      <c r="K22" s="40"/>
      <c r="L22" s="42"/>
      <c r="O22" s="49" t="str">
        <f>VLOOKUP(R21,データ!$W$3:$AB$41,4,0)</f>
        <v>鈴木　るな</v>
      </c>
      <c r="P22" s="49" t="str">
        <f>VLOOKUP(R21,データ!$W$3:$AB$41,5,0)</f>
        <v>②</v>
      </c>
      <c r="Q22" s="113" t="e">
        <f>VLOOKUP(O22,データ!$W$3:$AB$41,2,0)</f>
        <v>#N/A</v>
      </c>
      <c r="R22" s="90"/>
    </row>
    <row r="23" spans="1:18" ht="24" customHeight="1">
      <c r="A23" s="90">
        <v>10</v>
      </c>
      <c r="B23" s="48" t="str">
        <f>VLOOKUP(A23,データ!$W$3:$AB$41,2,0)</f>
        <v>大野　天音</v>
      </c>
      <c r="C23" s="48" t="str">
        <f>VLOOKUP(A23,データ!$W$3:$AB$41,3,0)</f>
        <v>②</v>
      </c>
      <c r="D23" s="113" t="str">
        <f>VLOOKUP(A23,データ!$W$3:$AB$41,6,0)</f>
        <v>加茂</v>
      </c>
      <c r="G23" s="41"/>
      <c r="L23" s="42"/>
      <c r="O23" s="48" t="str">
        <f>VLOOKUP(R23,データ!$W$3:$AB$41,2,0)</f>
        <v>川松咲貴菜</v>
      </c>
      <c r="P23" s="48" t="str">
        <f>VLOOKUP(R23,データ!$W$3:$AB$41,3,0)</f>
        <v>②</v>
      </c>
      <c r="Q23" s="113" t="str">
        <f>VLOOKUP(R23,データ!$W$3:$AB$41,6,0)</f>
        <v>関有知</v>
      </c>
      <c r="R23" s="90">
        <v>22</v>
      </c>
    </row>
    <row r="24" spans="1:18" ht="24" customHeight="1">
      <c r="A24" s="90"/>
      <c r="B24" s="49" t="str">
        <f>VLOOKUP(A23,データ!$W$3:$AB$41,4,0)</f>
        <v>亀井　萌香</v>
      </c>
      <c r="C24" s="49" t="str">
        <f>VLOOKUP(A23,データ!$W$3:$AB$41,5,0)</f>
        <v>②</v>
      </c>
      <c r="D24" s="113" t="e">
        <f>VLOOKUP(B24,データ!$W$3:$AB$41,2,0)</f>
        <v>#N/A</v>
      </c>
      <c r="E24" s="37"/>
      <c r="G24" s="41"/>
      <c r="L24" s="42"/>
      <c r="N24" s="38"/>
      <c r="O24" s="49" t="str">
        <f>VLOOKUP(R23,データ!$W$3:$AB$41,4,0)</f>
        <v>足立　実里</v>
      </c>
      <c r="P24" s="49" t="str">
        <f>VLOOKUP(R23,データ!$W$3:$AB$41,5,0)</f>
        <v>①</v>
      </c>
      <c r="Q24" s="113" t="e">
        <f>VLOOKUP(O24,データ!$W$3:$AB$41,2,0)</f>
        <v>#N/A</v>
      </c>
      <c r="R24" s="90"/>
    </row>
    <row r="25" spans="1:18" ht="24" customHeight="1">
      <c r="A25" s="90">
        <v>11</v>
      </c>
      <c r="B25" s="48" t="str">
        <f>VLOOKUP(A25,データ!$W$3:$AB$41,2,0)</f>
        <v>松井まりな</v>
      </c>
      <c r="C25" s="48" t="str">
        <f>VLOOKUP(A25,データ!$W$3:$AB$41,3,0)</f>
        <v>②</v>
      </c>
      <c r="D25" s="113" t="str">
        <f>VLOOKUP(A25,データ!$W$3:$AB$41,6,0)</f>
        <v>各務原西</v>
      </c>
      <c r="E25" s="39"/>
      <c r="F25" s="37"/>
      <c r="G25" s="39"/>
      <c r="L25" s="40"/>
      <c r="M25" s="38"/>
      <c r="N25" s="40"/>
      <c r="O25" s="48" t="str">
        <f>VLOOKUP(R25,データ!$W$3:$AB$41,2,0)</f>
        <v>井田　響夏</v>
      </c>
      <c r="P25" s="48" t="str">
        <f>VLOOKUP(R25,データ!$W$3:$AB$41,3,0)</f>
        <v>②</v>
      </c>
      <c r="Q25" s="113" t="str">
        <f>VLOOKUP(R25,データ!$W$3:$AB$41,6,0)</f>
        <v>済美</v>
      </c>
      <c r="R25" s="90">
        <v>23</v>
      </c>
    </row>
    <row r="26" spans="1:18" ht="24" customHeight="1">
      <c r="A26" s="90"/>
      <c r="B26" s="49" t="str">
        <f>VLOOKUP(A25,データ!$W$3:$AB$41,4,0)</f>
        <v>尾関萌々子</v>
      </c>
      <c r="C26" s="49" t="str">
        <f>VLOOKUP(A25,データ!$W$3:$AB$41,5,0)</f>
        <v>①</v>
      </c>
      <c r="D26" s="113" t="e">
        <f>VLOOKUP(B26,データ!$W$3:$AB$41,2,0)</f>
        <v>#N/A</v>
      </c>
      <c r="F26" s="41"/>
      <c r="M26" s="42"/>
      <c r="O26" s="49" t="str">
        <f>VLOOKUP(R25,データ!$W$3:$AB$41,4,0)</f>
        <v>大栗　有稀</v>
      </c>
      <c r="P26" s="49" t="str">
        <f>VLOOKUP(R25,データ!$W$3:$AB$41,5,0)</f>
        <v>②</v>
      </c>
      <c r="Q26" s="113" t="e">
        <f>VLOOKUP(O26,データ!$W$3:$AB$41,2,0)</f>
        <v>#N/A</v>
      </c>
      <c r="R26" s="90"/>
    </row>
    <row r="27" spans="1:18" ht="24" customHeight="1">
      <c r="A27" s="90">
        <v>12</v>
      </c>
      <c r="B27" s="48" t="str">
        <f>データ!U92</f>
        <v>松島かなみ</v>
      </c>
      <c r="C27" s="48" t="str">
        <f>データ!V92</f>
        <v>②</v>
      </c>
      <c r="D27" s="113" t="str">
        <f>データ!W92</f>
        <v>県岐阜商</v>
      </c>
      <c r="E27" s="46"/>
      <c r="F27" s="39"/>
      <c r="M27" s="40"/>
      <c r="N27" s="46"/>
      <c r="O27" s="48" t="str">
        <f>データ!U88</f>
        <v>深尾　梨未</v>
      </c>
      <c r="P27" s="48" t="str">
        <f>データ!V88</f>
        <v>①</v>
      </c>
      <c r="Q27" s="113" t="str">
        <f>データ!W88</f>
        <v>県岐阜商</v>
      </c>
      <c r="R27" s="90">
        <v>24</v>
      </c>
    </row>
    <row r="28" spans="1:18" ht="24" customHeight="1">
      <c r="A28" s="90"/>
      <c r="B28" s="49" t="str">
        <f>データ!U93</f>
        <v>吉田　　桜</v>
      </c>
      <c r="C28" s="49" t="str">
        <f>データ!V93</f>
        <v>②</v>
      </c>
      <c r="D28" s="113"/>
      <c r="O28" s="49" t="str">
        <f>データ!U89</f>
        <v>有鹿　　桃</v>
      </c>
      <c r="P28" s="49" t="str">
        <f>データ!V89</f>
        <v>①</v>
      </c>
      <c r="Q28" s="113"/>
      <c r="R28" s="90"/>
    </row>
    <row r="29" ht="24" customHeight="1"/>
    <row r="30" ht="24" customHeight="1">
      <c r="B30" s="34" t="s">
        <v>20</v>
      </c>
    </row>
    <row r="31" spans="2:4" ht="24" customHeight="1">
      <c r="B31" s="36"/>
      <c r="C31" s="36"/>
      <c r="D31" s="91"/>
    </row>
    <row r="32" spans="2:6" ht="24" customHeight="1">
      <c r="B32" s="36"/>
      <c r="C32" s="36"/>
      <c r="D32" s="91"/>
      <c r="E32" s="45"/>
      <c r="F32" s="37"/>
    </row>
    <row r="33" spans="2:8" ht="24" customHeight="1">
      <c r="B33" s="36"/>
      <c r="C33" s="36"/>
      <c r="D33" s="91"/>
      <c r="E33" s="46"/>
      <c r="F33" s="39"/>
      <c r="G33" s="38"/>
      <c r="H33" s="45"/>
    </row>
    <row r="34" spans="2:4" ht="24" customHeight="1">
      <c r="B34" s="36"/>
      <c r="C34" s="36"/>
      <c r="D34" s="91"/>
    </row>
  </sheetData>
  <sheetProtection/>
  <mergeCells count="52">
    <mergeCell ref="R21:R22"/>
    <mergeCell ref="R23:R24"/>
    <mergeCell ref="R25:R26"/>
    <mergeCell ref="R27:R28"/>
    <mergeCell ref="Q25:Q26"/>
    <mergeCell ref="Q27:Q28"/>
    <mergeCell ref="Q21:Q22"/>
    <mergeCell ref="Q23:Q24"/>
    <mergeCell ref="R5:R6"/>
    <mergeCell ref="R7:R8"/>
    <mergeCell ref="R9:R10"/>
    <mergeCell ref="R11:R12"/>
    <mergeCell ref="R13:R14"/>
    <mergeCell ref="R15:R16"/>
    <mergeCell ref="R17:R18"/>
    <mergeCell ref="R19:R20"/>
    <mergeCell ref="Q13:Q14"/>
    <mergeCell ref="Q15:Q16"/>
    <mergeCell ref="Q17:Q18"/>
    <mergeCell ref="Q19:Q20"/>
    <mergeCell ref="D21:D22"/>
    <mergeCell ref="D23:D24"/>
    <mergeCell ref="D25:D26"/>
    <mergeCell ref="D27:D28"/>
    <mergeCell ref="D31:D32"/>
    <mergeCell ref="D33:D34"/>
    <mergeCell ref="A25:A26"/>
    <mergeCell ref="A27:A28"/>
    <mergeCell ref="D5:D6"/>
    <mergeCell ref="D7:D8"/>
    <mergeCell ref="D9:D10"/>
    <mergeCell ref="D11:D12"/>
    <mergeCell ref="D13:D14"/>
    <mergeCell ref="D15:D16"/>
    <mergeCell ref="D17:D18"/>
    <mergeCell ref="D19:D20"/>
    <mergeCell ref="A13:A14"/>
    <mergeCell ref="A15:A16"/>
    <mergeCell ref="A17:A18"/>
    <mergeCell ref="A19:A20"/>
    <mergeCell ref="A21:A22"/>
    <mergeCell ref="A23:A24"/>
    <mergeCell ref="B1:Q1"/>
    <mergeCell ref="E3:N3"/>
    <mergeCell ref="A5:A6"/>
    <mergeCell ref="A7:A8"/>
    <mergeCell ref="A9:A10"/>
    <mergeCell ref="A11:A12"/>
    <mergeCell ref="Q5:Q6"/>
    <mergeCell ref="Q7:Q8"/>
    <mergeCell ref="Q9:Q10"/>
    <mergeCell ref="Q11:Q12"/>
  </mergeCells>
  <conditionalFormatting sqref="B6:C6 O28:P28 O6:P6">
    <cfRule type="expression" priority="3" dxfId="16" stopIfTrue="1">
      <formula>"ISERROR(B6)"</formula>
    </cfRule>
  </conditionalFormatting>
  <conditionalFormatting sqref="B5:C5 D5:D28 B7:C28 O27:P27 Q5:Q28 O5:P5">
    <cfRule type="expression" priority="4" dxfId="16" stopIfTrue="1">
      <formula>ISERROR(B5)</formula>
    </cfRule>
  </conditionalFormatting>
  <conditionalFormatting sqref="O7:O26">
    <cfRule type="expression" priority="2" dxfId="16" stopIfTrue="1">
      <formula>ISERROR(O7)</formula>
    </cfRule>
  </conditionalFormatting>
  <conditionalFormatting sqref="P7:P26">
    <cfRule type="expression" priority="1" dxfId="16" stopIfTrue="1">
      <formula>ISERROR(P7)</formula>
    </cfRule>
  </conditionalFormatting>
  <printOptions horizontalCentered="1" verticalCentered="1"/>
  <pageMargins left="0.4722222222222222" right="0.4326388888888889" top="0.5902777777777778" bottom="0.5902777777777778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B99"/>
  <sheetViews>
    <sheetView zoomScale="70" zoomScaleNormal="70" zoomScalePageLayoutView="0" workbookViewId="0" topLeftCell="A8">
      <selection activeCell="W43" sqref="W43"/>
    </sheetView>
  </sheetViews>
  <sheetFormatPr defaultColWidth="9.00390625" defaultRowHeight="13.5"/>
  <cols>
    <col min="1" max="1" width="3.00390625" style="0" customWidth="1"/>
    <col min="2" max="2" width="10.625" style="0" customWidth="1"/>
    <col min="3" max="3" width="6.625" style="0" customWidth="1"/>
    <col min="4" max="4" width="3.00390625" style="0" customWidth="1"/>
    <col min="5" max="5" width="10.625" style="0" customWidth="1"/>
    <col min="6" max="6" width="6.625" style="0" customWidth="1"/>
    <col min="7" max="7" width="2.75390625" style="0" customWidth="1"/>
    <col min="8" max="8" width="12.625" style="0" customWidth="1"/>
    <col min="9" max="9" width="2.875" style="0" customWidth="1"/>
    <col min="10" max="10" width="12.625" style="0" customWidth="1"/>
    <col min="11" max="11" width="2.75390625" style="0" customWidth="1"/>
    <col min="12" max="12" width="12.625" style="0" customWidth="1"/>
    <col min="13" max="13" width="2.375" style="0" customWidth="1"/>
    <col min="14" max="14" width="12.625" style="0" customWidth="1"/>
    <col min="15" max="15" width="6.25390625" style="0" customWidth="1"/>
    <col min="16" max="16" width="6.375" style="0" customWidth="1"/>
    <col min="17" max="17" width="10.75390625" style="0" customWidth="1"/>
    <col min="18" max="18" width="3.875" style="0" customWidth="1"/>
    <col min="19" max="19" width="10.75390625" style="0" customWidth="1"/>
    <col min="20" max="20" width="5.25390625" style="0" customWidth="1"/>
    <col min="22" max="22" width="3.75390625" style="0" customWidth="1"/>
    <col min="23" max="23" width="7.875" style="0" customWidth="1"/>
    <col min="24" max="24" width="10.75390625" style="0" customWidth="1"/>
    <col min="25" max="25" width="4.125" style="0" customWidth="1"/>
    <col min="26" max="26" width="10.75390625" style="0" customWidth="1"/>
    <col min="27" max="27" width="4.25390625" style="0" customWidth="1"/>
  </cols>
  <sheetData>
    <row r="1" spans="2:12" ht="13.5">
      <c r="B1" t="s">
        <v>26</v>
      </c>
      <c r="E1" t="s">
        <v>27</v>
      </c>
      <c r="H1" t="s">
        <v>28</v>
      </c>
      <c r="L1" t="s">
        <v>29</v>
      </c>
    </row>
    <row r="3" spans="1:28" ht="13.5">
      <c r="A3" s="64">
        <v>16</v>
      </c>
      <c r="B3" s="116" t="str">
        <f>Sheet1!A2</f>
        <v>県岐阜商</v>
      </c>
      <c r="C3" s="120" t="s">
        <v>17</v>
      </c>
      <c r="D3" s="64">
        <v>1</v>
      </c>
      <c r="E3" s="116" t="str">
        <f>Sheet1!D2</f>
        <v>県岐阜商</v>
      </c>
      <c r="F3" s="120" t="s">
        <v>17</v>
      </c>
      <c r="G3" s="64">
        <v>28</v>
      </c>
      <c r="H3" s="125" t="str">
        <f>Sheet1!G2</f>
        <v>豊吉　柊人</v>
      </c>
      <c r="I3" s="128" t="str">
        <f>Sheet1!H2</f>
        <v>①</v>
      </c>
      <c r="J3" s="130" t="str">
        <f>Sheet1!I2</f>
        <v>県岐阜商</v>
      </c>
      <c r="K3" s="64">
        <v>12</v>
      </c>
      <c r="L3" s="117" t="str">
        <f>Sheet1!K2</f>
        <v>松島かなみ</v>
      </c>
      <c r="M3" s="128" t="str">
        <f>Sheet1!L2</f>
        <v>②</v>
      </c>
      <c r="N3" s="121" t="str">
        <f>Sheet1!M2</f>
        <v>県岐阜商</v>
      </c>
      <c r="O3" s="4"/>
      <c r="P3" s="64">
        <v>19</v>
      </c>
      <c r="Q3" t="str">
        <f>H60</f>
        <v>飯沼　優斗</v>
      </c>
      <c r="R3" t="str">
        <f>I60</f>
        <v>②</v>
      </c>
      <c r="S3" t="str">
        <f>H61</f>
        <v>柴田　裕平</v>
      </c>
      <c r="T3" t="str">
        <f>I61</f>
        <v>②</v>
      </c>
      <c r="U3" t="str">
        <f>J60</f>
        <v>各務原</v>
      </c>
      <c r="W3" s="64">
        <v>6</v>
      </c>
      <c r="X3" t="str">
        <f>L60</f>
        <v>三本　紗衣</v>
      </c>
      <c r="Y3" t="str">
        <f>M60</f>
        <v>①</v>
      </c>
      <c r="Z3" t="str">
        <f>L61</f>
        <v>松林　麻央</v>
      </c>
      <c r="AA3" t="str">
        <f>M61</f>
        <v>①</v>
      </c>
      <c r="AB3" t="str">
        <f>N60</f>
        <v>県岐阜商</v>
      </c>
    </row>
    <row r="4" spans="2:15" ht="13.5">
      <c r="B4" s="116"/>
      <c r="C4" s="120"/>
      <c r="E4" s="116"/>
      <c r="F4" s="120"/>
      <c r="H4" s="126"/>
      <c r="I4" s="129"/>
      <c r="J4" s="131"/>
      <c r="L4" s="118"/>
      <c r="M4" s="129"/>
      <c r="N4" s="122"/>
      <c r="O4" s="4"/>
    </row>
    <row r="5" spans="1:28" ht="13.5">
      <c r="A5" s="64">
        <v>7</v>
      </c>
      <c r="B5" s="117" t="str">
        <f>Sheet1!A3</f>
        <v>加納</v>
      </c>
      <c r="C5" s="120" t="s">
        <v>17</v>
      </c>
      <c r="D5" s="64">
        <v>10</v>
      </c>
      <c r="E5" s="116" t="str">
        <f>Sheet1!D3</f>
        <v>岐阜総合</v>
      </c>
      <c r="F5" s="120" t="s">
        <v>17</v>
      </c>
      <c r="G5" s="64">
        <v>5</v>
      </c>
      <c r="H5" s="125" t="str">
        <f>Sheet1!G3</f>
        <v>藤本　博文</v>
      </c>
      <c r="I5" s="128" t="str">
        <f>Sheet1!H3</f>
        <v>①</v>
      </c>
      <c r="J5" s="132" t="str">
        <f>Sheet1!I3</f>
        <v>県岐阜商</v>
      </c>
      <c r="K5" s="64">
        <v>21</v>
      </c>
      <c r="L5" s="116" t="str">
        <f>Sheet1!K3</f>
        <v>三本　紗衣</v>
      </c>
      <c r="M5" s="128" t="str">
        <f>Sheet1!L3</f>
        <v>①</v>
      </c>
      <c r="N5" s="120" t="str">
        <f>Sheet1!M3</f>
        <v>県岐阜商</v>
      </c>
      <c r="O5" s="4"/>
      <c r="P5" s="64">
        <v>4</v>
      </c>
      <c r="Q5" t="str">
        <f>H62</f>
        <v>藤本　博文</v>
      </c>
      <c r="R5" t="str">
        <f>I62</f>
        <v>①</v>
      </c>
      <c r="S5" t="str">
        <f>H63</f>
        <v>森　　映琉</v>
      </c>
      <c r="T5" t="str">
        <f>I63</f>
        <v>①</v>
      </c>
      <c r="U5" t="str">
        <f>J62</f>
        <v>県岐阜商</v>
      </c>
      <c r="W5" s="64">
        <v>23</v>
      </c>
      <c r="X5" t="str">
        <f>L62</f>
        <v>井田　響夏</v>
      </c>
      <c r="Y5" t="str">
        <f>M62</f>
        <v>②</v>
      </c>
      <c r="Z5" t="str">
        <f>L63</f>
        <v>大栗　有稀</v>
      </c>
      <c r="AA5" t="str">
        <f>M63</f>
        <v>②</v>
      </c>
      <c r="AB5" t="str">
        <f>N62</f>
        <v>済美</v>
      </c>
    </row>
    <row r="6" spans="2:15" ht="13.5">
      <c r="B6" s="118"/>
      <c r="C6" s="120"/>
      <c r="E6" s="116"/>
      <c r="F6" s="120"/>
      <c r="H6" s="126"/>
      <c r="I6" s="129"/>
      <c r="J6" s="132"/>
      <c r="L6" s="116"/>
      <c r="M6" s="129"/>
      <c r="N6" s="120"/>
      <c r="O6" s="4"/>
    </row>
    <row r="7" spans="1:28" ht="13.5">
      <c r="A7" s="64">
        <v>10</v>
      </c>
      <c r="B7" s="117" t="str">
        <f>Sheet1!A4</f>
        <v>岐阜</v>
      </c>
      <c r="C7" s="120" t="s">
        <v>17</v>
      </c>
      <c r="D7" s="64">
        <v>3</v>
      </c>
      <c r="E7" s="116" t="str">
        <f>Sheet1!D4</f>
        <v>各務原西</v>
      </c>
      <c r="F7" s="120" t="s">
        <v>17</v>
      </c>
      <c r="G7" s="64">
        <v>4</v>
      </c>
      <c r="H7" s="125" t="str">
        <f>Sheet1!G4</f>
        <v>服部　将大</v>
      </c>
      <c r="I7" s="128" t="str">
        <f>Sheet1!H4</f>
        <v>②</v>
      </c>
      <c r="J7" s="132" t="str">
        <f>Sheet1!I4</f>
        <v>加納</v>
      </c>
      <c r="K7" s="64">
        <v>28</v>
      </c>
      <c r="L7" s="116" t="str">
        <f>Sheet1!K4</f>
        <v>井田　響夏</v>
      </c>
      <c r="M7" s="128" t="str">
        <f>Sheet1!L4</f>
        <v>②</v>
      </c>
      <c r="N7" s="120" t="str">
        <f>Sheet1!M4</f>
        <v>済美</v>
      </c>
      <c r="O7" s="4"/>
      <c r="P7" s="64">
        <v>8</v>
      </c>
      <c r="Q7" t="str">
        <f>H64</f>
        <v>中村　航大</v>
      </c>
      <c r="R7" t="str">
        <f>I64</f>
        <v>②</v>
      </c>
      <c r="S7" t="str">
        <f>H65</f>
        <v>武市　勇輝</v>
      </c>
      <c r="T7" t="str">
        <f>I65</f>
        <v>②</v>
      </c>
      <c r="U7" t="str">
        <f>J64</f>
        <v>岐阜</v>
      </c>
      <c r="W7" s="64">
        <v>11</v>
      </c>
      <c r="X7" t="str">
        <f>L64</f>
        <v>松井まりな</v>
      </c>
      <c r="Y7" t="str">
        <f>M64</f>
        <v>②</v>
      </c>
      <c r="Z7" t="str">
        <f>L65</f>
        <v>尾関萌々子</v>
      </c>
      <c r="AA7" t="str">
        <f>M65</f>
        <v>①</v>
      </c>
      <c r="AB7" t="str">
        <f>N64</f>
        <v>各務原西</v>
      </c>
    </row>
    <row r="8" spans="2:15" ht="13.5">
      <c r="B8" s="118"/>
      <c r="C8" s="120"/>
      <c r="E8" s="116"/>
      <c r="F8" s="120"/>
      <c r="H8" s="126"/>
      <c r="I8" s="129"/>
      <c r="J8" s="132"/>
      <c r="L8" s="116"/>
      <c r="M8" s="129"/>
      <c r="N8" s="120"/>
      <c r="O8" s="4"/>
    </row>
    <row r="9" spans="1:28" ht="13.5">
      <c r="A9" s="64">
        <v>3</v>
      </c>
      <c r="B9" s="117" t="str">
        <f>Sheet1!A5</f>
        <v>各務原</v>
      </c>
      <c r="C9" s="120" t="s">
        <v>17</v>
      </c>
      <c r="D9" s="64">
        <v>15</v>
      </c>
      <c r="E9" s="116" t="str">
        <f>Sheet1!D5</f>
        <v>岐阜</v>
      </c>
      <c r="F9" s="120" t="s">
        <v>17</v>
      </c>
      <c r="G9" s="64">
        <v>22</v>
      </c>
      <c r="H9" s="125" t="str">
        <f>Sheet1!G5</f>
        <v>中村　航大</v>
      </c>
      <c r="I9" s="128" t="str">
        <f>Sheet1!H5</f>
        <v>②</v>
      </c>
      <c r="J9" s="132" t="str">
        <f>Sheet1!I5</f>
        <v>岐阜</v>
      </c>
      <c r="K9" s="64">
        <v>4</v>
      </c>
      <c r="L9" s="116" t="str">
        <f>Sheet1!K5</f>
        <v>松林　麻央</v>
      </c>
      <c r="M9" s="128" t="str">
        <f>Sheet1!L5</f>
        <v>①</v>
      </c>
      <c r="N9" s="120" t="str">
        <f>Sheet1!M5</f>
        <v>県岐阜商</v>
      </c>
      <c r="O9" s="4"/>
      <c r="P9" s="64">
        <v>16</v>
      </c>
      <c r="Q9" t="str">
        <f>H66</f>
        <v>服部　将大</v>
      </c>
      <c r="R9" t="str">
        <f>I66</f>
        <v>②</v>
      </c>
      <c r="S9" t="str">
        <f>H67</f>
        <v>木股好太郎</v>
      </c>
      <c r="T9" t="str">
        <f>I67</f>
        <v>②</v>
      </c>
      <c r="U9" t="str">
        <f>J66</f>
        <v>加納</v>
      </c>
      <c r="W9" s="64">
        <v>9</v>
      </c>
      <c r="X9" t="str">
        <f>L66</f>
        <v>小野木彩貴</v>
      </c>
      <c r="Y9" t="str">
        <f>M66</f>
        <v>②</v>
      </c>
      <c r="Z9" t="str">
        <f>L67</f>
        <v>五十里朋美</v>
      </c>
      <c r="AA9" t="str">
        <f>M67</f>
        <v>②</v>
      </c>
      <c r="AB9" t="str">
        <f>N66</f>
        <v>岐阜</v>
      </c>
    </row>
    <row r="10" spans="2:15" ht="13.5">
      <c r="B10" s="118"/>
      <c r="C10" s="120"/>
      <c r="E10" s="116"/>
      <c r="F10" s="120"/>
      <c r="H10" s="126"/>
      <c r="I10" s="129"/>
      <c r="J10" s="132"/>
      <c r="L10" s="116"/>
      <c r="M10" s="129"/>
      <c r="N10" s="120"/>
      <c r="O10" s="4"/>
    </row>
    <row r="11" spans="1:28" ht="13.5">
      <c r="A11" s="64">
        <v>5</v>
      </c>
      <c r="B11" s="117" t="str">
        <f>Sheet1!A6</f>
        <v>岐南工</v>
      </c>
      <c r="C11" s="120" t="s">
        <v>17</v>
      </c>
      <c r="D11" s="64">
        <v>11</v>
      </c>
      <c r="E11" s="116" t="str">
        <f>Sheet1!D6</f>
        <v>岐阜北</v>
      </c>
      <c r="F11" s="120" t="s">
        <v>17</v>
      </c>
      <c r="G11" s="64">
        <v>19</v>
      </c>
      <c r="H11" s="125" t="str">
        <f>Sheet1!G6</f>
        <v>飯沼　優斗</v>
      </c>
      <c r="I11" s="128" t="str">
        <f>Sheet1!H6</f>
        <v>②</v>
      </c>
      <c r="J11" s="130" t="str">
        <f>Sheet1!I6</f>
        <v>各務原</v>
      </c>
      <c r="K11" s="64">
        <v>29</v>
      </c>
      <c r="L11" s="116" t="str">
        <f>Sheet1!K6</f>
        <v>吉田　　桜</v>
      </c>
      <c r="M11" s="128" t="str">
        <f>Sheet1!L6</f>
        <v>②</v>
      </c>
      <c r="N11" s="120" t="str">
        <f>Sheet1!M6</f>
        <v>県岐阜商</v>
      </c>
      <c r="O11" s="4"/>
      <c r="P11" s="64">
        <v>3</v>
      </c>
      <c r="Q11" t="str">
        <f>H68</f>
        <v>中村　宗吾</v>
      </c>
      <c r="R11" t="str">
        <f>I68</f>
        <v>②</v>
      </c>
      <c r="S11" t="str">
        <f>H69</f>
        <v>岡田　拓也</v>
      </c>
      <c r="T11" t="str">
        <f>I69</f>
        <v>②</v>
      </c>
      <c r="U11" t="str">
        <f>J68</f>
        <v>加納</v>
      </c>
      <c r="W11" s="64">
        <v>14</v>
      </c>
      <c r="X11" t="str">
        <f>L68</f>
        <v>河田　更紗</v>
      </c>
      <c r="Y11" t="str">
        <f>M68</f>
        <v>①</v>
      </c>
      <c r="Z11" t="str">
        <f>L69</f>
        <v>古田　　楓</v>
      </c>
      <c r="AA11" t="str">
        <f>M69</f>
        <v>①</v>
      </c>
      <c r="AB11" t="str">
        <f>N68</f>
        <v>県岐阜商</v>
      </c>
    </row>
    <row r="12" spans="2:15" ht="13.5">
      <c r="B12" s="118"/>
      <c r="C12" s="120"/>
      <c r="E12" s="116"/>
      <c r="F12" s="120"/>
      <c r="H12" s="126"/>
      <c r="I12" s="129"/>
      <c r="J12" s="131"/>
      <c r="L12" s="116"/>
      <c r="M12" s="129"/>
      <c r="N12" s="120"/>
      <c r="O12" s="4"/>
    </row>
    <row r="13" spans="1:28" ht="13.5">
      <c r="A13" s="64">
        <v>12</v>
      </c>
      <c r="B13" s="117" t="str">
        <f>Sheet1!A7</f>
        <v>岐阜高専</v>
      </c>
      <c r="C13" s="120" t="s">
        <v>17</v>
      </c>
      <c r="D13" s="64">
        <v>5</v>
      </c>
      <c r="E13" s="116" t="str">
        <f>Sheet1!D7</f>
        <v>加納</v>
      </c>
      <c r="F13" s="120" t="s">
        <v>17</v>
      </c>
      <c r="G13" s="64">
        <v>15</v>
      </c>
      <c r="H13" s="125" t="str">
        <f>Sheet1!G7</f>
        <v>木股好太郎</v>
      </c>
      <c r="I13" s="128" t="str">
        <f>Sheet1!H7</f>
        <v>②</v>
      </c>
      <c r="J13" s="130" t="str">
        <f>Sheet1!I7</f>
        <v>加納</v>
      </c>
      <c r="K13" s="64">
        <v>10</v>
      </c>
      <c r="L13" s="116" t="str">
        <f>Sheet1!K7</f>
        <v>河田　更紗</v>
      </c>
      <c r="M13" s="128" t="str">
        <f>Sheet1!L7</f>
        <v>①</v>
      </c>
      <c r="N13" s="120" t="str">
        <f>Sheet1!M7</f>
        <v>県岐阜商</v>
      </c>
      <c r="O13" s="4"/>
      <c r="P13" s="64">
        <v>23</v>
      </c>
      <c r="Q13" t="str">
        <f>H70</f>
        <v>森　　裕樹</v>
      </c>
      <c r="R13" t="str">
        <f>I70</f>
        <v>②</v>
      </c>
      <c r="S13" t="str">
        <f>H71</f>
        <v>馬谷未来翔</v>
      </c>
      <c r="T13" t="str">
        <f>I71</f>
        <v>②</v>
      </c>
      <c r="U13" t="str">
        <f>J70</f>
        <v>岐南工</v>
      </c>
      <c r="W13" s="64">
        <v>4</v>
      </c>
      <c r="X13" t="str">
        <f>L70</f>
        <v>森瀬彩弥香</v>
      </c>
      <c r="Y13" t="str">
        <f>M70</f>
        <v>②</v>
      </c>
      <c r="Z13" t="str">
        <f>L71</f>
        <v>新開　千紗</v>
      </c>
      <c r="AA13" t="str">
        <f>M71</f>
        <v>②</v>
      </c>
      <c r="AB13" t="str">
        <f>N70</f>
        <v>岐阜</v>
      </c>
    </row>
    <row r="14" spans="2:15" ht="13.5">
      <c r="B14" s="118"/>
      <c r="C14" s="120"/>
      <c r="E14" s="116"/>
      <c r="F14" s="120"/>
      <c r="H14" s="126"/>
      <c r="I14" s="129"/>
      <c r="J14" s="131"/>
      <c r="L14" s="116"/>
      <c r="M14" s="129"/>
      <c r="N14" s="120"/>
      <c r="O14" s="4"/>
    </row>
    <row r="15" spans="1:28" ht="13.5">
      <c r="A15" s="64">
        <v>4</v>
      </c>
      <c r="B15" s="117" t="str">
        <f>Sheet1!A8</f>
        <v>大垣北</v>
      </c>
      <c r="C15" s="121" t="s">
        <v>30</v>
      </c>
      <c r="D15" s="64">
        <v>13</v>
      </c>
      <c r="E15" s="116" t="str">
        <f>Sheet1!D8</f>
        <v>各務原</v>
      </c>
      <c r="F15" s="121" t="s">
        <v>520</v>
      </c>
      <c r="G15" s="64">
        <v>2</v>
      </c>
      <c r="H15" s="125" t="str">
        <f>Sheet1!G8</f>
        <v>苅谷　颯斗</v>
      </c>
      <c r="I15" s="128" t="str">
        <f>Sheet1!H8</f>
        <v>①</v>
      </c>
      <c r="J15" s="130" t="str">
        <f>Sheet1!I8</f>
        <v>県岐阜商</v>
      </c>
      <c r="K15" s="64">
        <v>15</v>
      </c>
      <c r="L15" s="116" t="str">
        <f>Sheet1!K8</f>
        <v>重松　優芽</v>
      </c>
      <c r="M15" s="128" t="str">
        <f>Sheet1!L8</f>
        <v>①</v>
      </c>
      <c r="N15" s="120" t="str">
        <f>Sheet1!M8</f>
        <v>各務原西</v>
      </c>
      <c r="O15" s="4"/>
      <c r="P15" s="64">
        <v>20</v>
      </c>
      <c r="Q15" t="str">
        <f>H72</f>
        <v>杉山　史和</v>
      </c>
      <c r="R15" t="str">
        <f>I72</f>
        <v>②</v>
      </c>
      <c r="S15" t="str">
        <f>H73</f>
        <v>村田　和也</v>
      </c>
      <c r="T15" t="str">
        <f>I73</f>
        <v>②</v>
      </c>
      <c r="U15" t="str">
        <f>J72</f>
        <v>岐阜</v>
      </c>
      <c r="W15" s="64">
        <v>2</v>
      </c>
      <c r="X15" t="str">
        <f>L72</f>
        <v>向山　実来</v>
      </c>
      <c r="Y15" t="str">
        <f>M72</f>
        <v>①</v>
      </c>
      <c r="Z15" t="str">
        <f>L73</f>
        <v>近藤　春奈</v>
      </c>
      <c r="AA15" t="str">
        <f>M73</f>
        <v>①</v>
      </c>
      <c r="AB15" t="str">
        <f>N72</f>
        <v>大垣南</v>
      </c>
    </row>
    <row r="16" spans="2:15" ht="13.5">
      <c r="B16" s="118"/>
      <c r="C16" s="122"/>
      <c r="E16" s="116"/>
      <c r="F16" s="122"/>
      <c r="H16" s="126"/>
      <c r="I16" s="129"/>
      <c r="J16" s="131"/>
      <c r="L16" s="116"/>
      <c r="M16" s="129"/>
      <c r="N16" s="120"/>
      <c r="O16" s="4"/>
    </row>
    <row r="17" spans="1:28" ht="13.5">
      <c r="A17" s="64">
        <v>13</v>
      </c>
      <c r="B17" s="117" t="str">
        <f>Sheet1!A9</f>
        <v>大垣南</v>
      </c>
      <c r="C17" s="121" t="s">
        <v>53</v>
      </c>
      <c r="D17" s="64">
        <v>6</v>
      </c>
      <c r="E17" s="116" t="str">
        <f>Sheet1!D9</f>
        <v>大垣北</v>
      </c>
      <c r="F17" s="121" t="s">
        <v>30</v>
      </c>
      <c r="G17" s="64">
        <v>13</v>
      </c>
      <c r="H17" s="125" t="str">
        <f>Sheet1!G9</f>
        <v>澤田功太郎</v>
      </c>
      <c r="I17" s="128" t="str">
        <f>Sheet1!H9</f>
        <v>②</v>
      </c>
      <c r="J17" s="132" t="str">
        <f>Sheet1!I9</f>
        <v>各務原</v>
      </c>
      <c r="K17" s="64">
        <v>30</v>
      </c>
      <c r="L17" s="116" t="str">
        <f>Sheet1!K9</f>
        <v>近藤　春奈</v>
      </c>
      <c r="M17" s="128" t="str">
        <f>Sheet1!L9</f>
        <v>①</v>
      </c>
      <c r="N17" s="120" t="str">
        <f>Sheet1!M9</f>
        <v>大垣南</v>
      </c>
      <c r="O17" s="4"/>
      <c r="P17" s="64">
        <v>17</v>
      </c>
      <c r="Q17" t="str">
        <f>H74</f>
        <v>前刀　奏斗</v>
      </c>
      <c r="R17" t="str">
        <f>I74</f>
        <v>②</v>
      </c>
      <c r="S17" t="str">
        <f>H75</f>
        <v>藤井　悠成</v>
      </c>
      <c r="T17" t="str">
        <f>I75</f>
        <v>①</v>
      </c>
      <c r="U17" t="str">
        <f>J74</f>
        <v>大垣南</v>
      </c>
      <c r="W17" s="64">
        <v>20</v>
      </c>
      <c r="X17" t="str">
        <f>L74</f>
        <v>川瀬　友芽</v>
      </c>
      <c r="Y17" t="str">
        <f>M74</f>
        <v>②</v>
      </c>
      <c r="Z17" t="str">
        <f>L75</f>
        <v>佐藤　美琴</v>
      </c>
      <c r="AA17" t="str">
        <f>M75</f>
        <v>②</v>
      </c>
      <c r="AB17" t="str">
        <f>N74</f>
        <v>大垣西</v>
      </c>
    </row>
    <row r="18" spans="2:15" ht="13.5">
      <c r="B18" s="118"/>
      <c r="C18" s="122"/>
      <c r="E18" s="116"/>
      <c r="F18" s="122"/>
      <c r="H18" s="126"/>
      <c r="I18" s="129"/>
      <c r="J18" s="132"/>
      <c r="L18" s="116"/>
      <c r="M18" s="129"/>
      <c r="N18" s="120"/>
      <c r="O18" s="4"/>
    </row>
    <row r="19" spans="1:28" ht="13.5">
      <c r="A19" s="64">
        <v>9</v>
      </c>
      <c r="B19" s="117" t="str">
        <f>Sheet1!A10</f>
        <v>郡上</v>
      </c>
      <c r="C19" s="121" t="s">
        <v>31</v>
      </c>
      <c r="D19" s="64">
        <v>9</v>
      </c>
      <c r="E19" s="116" t="str">
        <f>Sheet1!D10</f>
        <v>大垣南</v>
      </c>
      <c r="F19" s="120" t="s">
        <v>521</v>
      </c>
      <c r="G19" s="64">
        <v>6</v>
      </c>
      <c r="H19" s="125" t="str">
        <f>Sheet1!G10</f>
        <v>前刀　奏斗</v>
      </c>
      <c r="I19" s="128" t="str">
        <f>Sheet1!H10</f>
        <v>②</v>
      </c>
      <c r="J19" s="132" t="str">
        <f>Sheet1!I10</f>
        <v>大垣南</v>
      </c>
      <c r="K19" s="64">
        <v>14</v>
      </c>
      <c r="L19" s="116" t="str">
        <f>Sheet1!K10</f>
        <v>向山　実来</v>
      </c>
      <c r="M19" s="128" t="str">
        <f>Sheet1!L10</f>
        <v>①</v>
      </c>
      <c r="N19" s="120" t="str">
        <f>Sheet1!M10</f>
        <v>大垣南</v>
      </c>
      <c r="O19" s="4"/>
      <c r="P19" s="64">
        <v>11</v>
      </c>
      <c r="Q19" t="str">
        <f>H76</f>
        <v>菱田　航生</v>
      </c>
      <c r="R19" t="str">
        <f>I76</f>
        <v>②</v>
      </c>
      <c r="S19" t="str">
        <f>H77</f>
        <v>田中　一雅</v>
      </c>
      <c r="T19" t="str">
        <f>I77</f>
        <v>②</v>
      </c>
      <c r="U19" t="str">
        <f>J76</f>
        <v>大垣北</v>
      </c>
      <c r="W19" s="64">
        <v>16</v>
      </c>
      <c r="X19" t="str">
        <f>L76</f>
        <v>松原さくら</v>
      </c>
      <c r="Y19" t="str">
        <f>M76</f>
        <v>②</v>
      </c>
      <c r="Z19" t="str">
        <f>L77</f>
        <v>髙橋沙也加</v>
      </c>
      <c r="AA19" t="str">
        <f>M77</f>
        <v>②</v>
      </c>
      <c r="AB19" t="str">
        <f>N76</f>
        <v>大垣北</v>
      </c>
    </row>
    <row r="20" spans="2:15" ht="13.5">
      <c r="B20" s="118"/>
      <c r="C20" s="122"/>
      <c r="E20" s="116"/>
      <c r="F20" s="120"/>
      <c r="H20" s="126"/>
      <c r="I20" s="129"/>
      <c r="J20" s="132"/>
      <c r="L20" s="116"/>
      <c r="M20" s="129"/>
      <c r="N20" s="120"/>
      <c r="O20" s="4"/>
    </row>
    <row r="21" spans="1:28" ht="13.5">
      <c r="A21" s="64">
        <v>8</v>
      </c>
      <c r="B21" s="117" t="str">
        <f>Sheet1!A11</f>
        <v>関</v>
      </c>
      <c r="C21" s="121" t="s">
        <v>31</v>
      </c>
      <c r="D21" s="64">
        <v>16</v>
      </c>
      <c r="E21" s="116" t="str">
        <f>Sheet1!D11</f>
        <v>関</v>
      </c>
      <c r="F21" s="120" t="s">
        <v>31</v>
      </c>
      <c r="G21" s="64">
        <v>10</v>
      </c>
      <c r="H21" s="125" t="str">
        <f>Sheet1!G11</f>
        <v>早野　令都</v>
      </c>
      <c r="I21" s="128" t="str">
        <f>Sheet1!H11</f>
        <v>②</v>
      </c>
      <c r="J21" s="132" t="str">
        <f>Sheet1!I11</f>
        <v>大垣北</v>
      </c>
      <c r="K21" s="64">
        <v>20</v>
      </c>
      <c r="L21" s="116" t="str">
        <f>Sheet1!K11</f>
        <v>松原さくら</v>
      </c>
      <c r="M21" s="128" t="str">
        <f>Sheet1!L11</f>
        <v>②</v>
      </c>
      <c r="N21" s="120" t="str">
        <f>Sheet1!M11</f>
        <v>大垣北</v>
      </c>
      <c r="O21" s="4"/>
      <c r="P21" s="64">
        <v>18</v>
      </c>
      <c r="Q21" t="str">
        <f>H78</f>
        <v>野﨑　陸斗</v>
      </c>
      <c r="R21" t="str">
        <f>I78</f>
        <v>②</v>
      </c>
      <c r="S21" t="str">
        <f>H79</f>
        <v>山下　湧登</v>
      </c>
      <c r="T21" t="str">
        <f>I79</f>
        <v>①</v>
      </c>
      <c r="U21" t="str">
        <f>J78</f>
        <v>郡上</v>
      </c>
      <c r="W21" s="64">
        <v>18</v>
      </c>
      <c r="X21" t="str">
        <f>L78</f>
        <v>間宮　万結</v>
      </c>
      <c r="Y21" t="str">
        <f>M78</f>
        <v>①</v>
      </c>
      <c r="Z21" t="str">
        <f>L79</f>
        <v>足立　莉子</v>
      </c>
      <c r="AA21" t="str">
        <f>M79</f>
        <v>①</v>
      </c>
      <c r="AB21" t="str">
        <f>N78</f>
        <v>関</v>
      </c>
    </row>
    <row r="22" spans="2:15" ht="13.5">
      <c r="B22" s="118"/>
      <c r="C22" s="122"/>
      <c r="E22" s="116"/>
      <c r="F22" s="120"/>
      <c r="H22" s="126"/>
      <c r="I22" s="129"/>
      <c r="J22" s="132"/>
      <c r="L22" s="116"/>
      <c r="M22" s="129"/>
      <c r="N22" s="120"/>
      <c r="O22" s="4"/>
    </row>
    <row r="23" spans="1:28" ht="13.5">
      <c r="A23" s="64">
        <v>14</v>
      </c>
      <c r="B23" s="117" t="str">
        <f>Sheet1!A12</f>
        <v>帝京大可児</v>
      </c>
      <c r="C23" s="121" t="s">
        <v>31</v>
      </c>
      <c r="D23" s="64">
        <v>12</v>
      </c>
      <c r="E23" s="116" t="str">
        <f>Sheet1!D12</f>
        <v>東濃実</v>
      </c>
      <c r="F23" s="120" t="s">
        <v>31</v>
      </c>
      <c r="G23" s="64">
        <v>27</v>
      </c>
      <c r="H23" s="125" t="str">
        <f>Sheet1!G12</f>
        <v>菱田　航生</v>
      </c>
      <c r="I23" s="128" t="str">
        <f>Sheet1!H12</f>
        <v>②</v>
      </c>
      <c r="J23" s="132" t="str">
        <f>Sheet1!I12</f>
        <v>大垣北</v>
      </c>
      <c r="K23" s="64">
        <v>5</v>
      </c>
      <c r="L23" s="116" t="str">
        <f>Sheet1!K12</f>
        <v>藤村　香文</v>
      </c>
      <c r="M23" s="128" t="str">
        <f>Sheet1!L12</f>
        <v>②</v>
      </c>
      <c r="N23" s="120" t="str">
        <f>Sheet1!M12</f>
        <v>武義</v>
      </c>
      <c r="O23" s="4"/>
      <c r="P23" s="64">
        <v>22</v>
      </c>
      <c r="Q23" t="str">
        <f>H80</f>
        <v>戸田　涼太</v>
      </c>
      <c r="R23" t="str">
        <f>I80</f>
        <v>①</v>
      </c>
      <c r="S23" t="str">
        <f>H81</f>
        <v>細川　蒼士</v>
      </c>
      <c r="T23" t="str">
        <f>I81</f>
        <v>②</v>
      </c>
      <c r="U23" t="str">
        <f>J80</f>
        <v>郡上</v>
      </c>
      <c r="W23" s="64">
        <v>10</v>
      </c>
      <c r="X23" t="str">
        <f>L80</f>
        <v>大野　天音</v>
      </c>
      <c r="Y23" t="str">
        <f>M80</f>
        <v>②</v>
      </c>
      <c r="Z23" t="str">
        <f>L81</f>
        <v>亀井　萌香</v>
      </c>
      <c r="AA23" t="str">
        <f>M81</f>
        <v>②</v>
      </c>
      <c r="AB23" t="str">
        <f>N80</f>
        <v>加茂</v>
      </c>
    </row>
    <row r="24" spans="2:15" ht="13.5">
      <c r="B24" s="118"/>
      <c r="C24" s="122"/>
      <c r="E24" s="116"/>
      <c r="F24" s="120"/>
      <c r="H24" s="126"/>
      <c r="I24" s="129"/>
      <c r="J24" s="132"/>
      <c r="L24" s="116"/>
      <c r="M24" s="129"/>
      <c r="N24" s="120"/>
      <c r="O24" s="4"/>
    </row>
    <row r="25" spans="1:28" ht="13.5">
      <c r="A25" s="64">
        <v>2</v>
      </c>
      <c r="B25" s="117" t="str">
        <f>Sheet1!A13</f>
        <v>加茂</v>
      </c>
      <c r="C25" s="121" t="s">
        <v>31</v>
      </c>
      <c r="D25" s="64">
        <v>2</v>
      </c>
      <c r="E25" s="116" t="str">
        <f>Sheet1!D13</f>
        <v>郡上</v>
      </c>
      <c r="F25" s="120" t="s">
        <v>31</v>
      </c>
      <c r="G25" s="64">
        <v>23</v>
      </c>
      <c r="H25" s="125" t="str">
        <f>Sheet1!G13</f>
        <v>長尾　俊希</v>
      </c>
      <c r="I25" s="128" t="str">
        <f>Sheet1!H13</f>
        <v>②</v>
      </c>
      <c r="J25" s="132" t="str">
        <f>Sheet1!I13</f>
        <v>関</v>
      </c>
      <c r="K25" s="64">
        <v>11</v>
      </c>
      <c r="L25" s="116" t="str">
        <f>Sheet1!K13</f>
        <v>渡邊明衣里</v>
      </c>
      <c r="M25" s="128" t="str">
        <f>Sheet1!L13</f>
        <v>②</v>
      </c>
      <c r="N25" s="120" t="str">
        <f>Sheet1!M13</f>
        <v>東濃実</v>
      </c>
      <c r="O25" s="4"/>
      <c r="P25" s="64">
        <v>5</v>
      </c>
      <c r="Q25" t="str">
        <f>H82</f>
        <v>水野峻太朗</v>
      </c>
      <c r="R25" t="str">
        <f>I82</f>
        <v>①</v>
      </c>
      <c r="S25" t="str">
        <f>H83</f>
        <v>入木田颯真</v>
      </c>
      <c r="T25" t="str">
        <f>I83</f>
        <v>①</v>
      </c>
      <c r="U25" t="str">
        <f>J82</f>
        <v>郡上</v>
      </c>
      <c r="W25" s="64">
        <v>7</v>
      </c>
      <c r="X25" t="str">
        <f>L82</f>
        <v>渡邊明衣里</v>
      </c>
      <c r="Y25" t="str">
        <f>M82</f>
        <v>②</v>
      </c>
      <c r="Z25" t="str">
        <f>L83</f>
        <v>岡野紅香乃</v>
      </c>
      <c r="AA25" t="str">
        <f>M83</f>
        <v>①</v>
      </c>
      <c r="AB25" t="str">
        <f>N82</f>
        <v>東濃実</v>
      </c>
    </row>
    <row r="26" spans="2:15" ht="13.5">
      <c r="B26" s="118"/>
      <c r="C26" s="122"/>
      <c r="E26" s="116"/>
      <c r="F26" s="120"/>
      <c r="H26" s="126"/>
      <c r="I26" s="129"/>
      <c r="J26" s="132"/>
      <c r="L26" s="116"/>
      <c r="M26" s="129"/>
      <c r="N26" s="120"/>
      <c r="O26" s="4"/>
    </row>
    <row r="27" spans="1:28" ht="13.5">
      <c r="A27" s="64">
        <v>1</v>
      </c>
      <c r="B27" s="117" t="str">
        <f>Sheet1!A14</f>
        <v>麗澤瑞浪</v>
      </c>
      <c r="C27" s="121" t="s">
        <v>32</v>
      </c>
      <c r="D27" s="64">
        <v>8</v>
      </c>
      <c r="E27" s="116" t="str">
        <f>Sheet1!D14</f>
        <v>加茂</v>
      </c>
      <c r="F27" s="120" t="s">
        <v>31</v>
      </c>
      <c r="G27" s="64">
        <v>3</v>
      </c>
      <c r="H27" s="127" t="str">
        <f>Sheet1!G14</f>
        <v>下村　　稜</v>
      </c>
      <c r="I27" s="128" t="str">
        <f>Sheet1!H14</f>
        <v>②</v>
      </c>
      <c r="J27" s="132" t="str">
        <f>Sheet1!I14</f>
        <v>関</v>
      </c>
      <c r="K27" s="64">
        <v>19</v>
      </c>
      <c r="L27" s="116" t="str">
        <f>Sheet1!K14</f>
        <v>古田　唯夏</v>
      </c>
      <c r="M27" s="128" t="str">
        <f>Sheet1!L14</f>
        <v>①</v>
      </c>
      <c r="N27" s="120" t="str">
        <f>Sheet1!M14</f>
        <v>関</v>
      </c>
      <c r="O27" s="4"/>
      <c r="P27" s="64">
        <v>9</v>
      </c>
      <c r="Q27" t="str">
        <f>H84</f>
        <v>長尾　俊希</v>
      </c>
      <c r="R27" t="str">
        <f>I84</f>
        <v>②</v>
      </c>
      <c r="S27" t="str">
        <f>H85</f>
        <v>下村　　稜</v>
      </c>
      <c r="T27" t="str">
        <f>I85</f>
        <v>②</v>
      </c>
      <c r="U27" t="str">
        <f>J84</f>
        <v>関</v>
      </c>
      <c r="W27" s="64">
        <v>19</v>
      </c>
      <c r="X27" t="str">
        <f>L84</f>
        <v>古田　唯夏</v>
      </c>
      <c r="Y27" t="str">
        <f>M84</f>
        <v>①</v>
      </c>
      <c r="Z27" t="str">
        <f>L85</f>
        <v>石井　　晶</v>
      </c>
      <c r="AA27" t="str">
        <f>M85</f>
        <v>①</v>
      </c>
      <c r="AB27" t="str">
        <f>N84</f>
        <v>関</v>
      </c>
    </row>
    <row r="28" spans="2:15" ht="13.5">
      <c r="B28" s="118"/>
      <c r="C28" s="122"/>
      <c r="E28" s="116"/>
      <c r="F28" s="120"/>
      <c r="H28" s="127"/>
      <c r="I28" s="129"/>
      <c r="J28" s="132"/>
      <c r="L28" s="116"/>
      <c r="M28" s="129"/>
      <c r="N28" s="120"/>
      <c r="O28" s="4"/>
    </row>
    <row r="29" spans="1:28" ht="13.5">
      <c r="A29" s="64">
        <v>6</v>
      </c>
      <c r="B29" s="117" t="str">
        <f>Sheet1!A15</f>
        <v>多治見北</v>
      </c>
      <c r="C29" s="121" t="s">
        <v>32</v>
      </c>
      <c r="D29" s="64">
        <v>7</v>
      </c>
      <c r="E29" s="116" t="str">
        <f>Sheet1!D15</f>
        <v>恵那</v>
      </c>
      <c r="F29" s="120" t="s">
        <v>32</v>
      </c>
      <c r="G29" s="64">
        <v>11</v>
      </c>
      <c r="H29" s="127" t="str">
        <f>Sheet1!G15</f>
        <v>佐藤　瑞己</v>
      </c>
      <c r="I29" s="128" t="str">
        <f>Sheet1!H15</f>
        <v>②</v>
      </c>
      <c r="J29" s="132" t="str">
        <f>Sheet1!I15</f>
        <v>関</v>
      </c>
      <c r="K29" s="64">
        <v>7</v>
      </c>
      <c r="L29" s="116" t="str">
        <f>Sheet1!K15</f>
        <v>石井　　晶</v>
      </c>
      <c r="M29" s="128" t="str">
        <f>Sheet1!L15</f>
        <v>①</v>
      </c>
      <c r="N29" s="120" t="str">
        <f>Sheet1!M15</f>
        <v>関</v>
      </c>
      <c r="O29" s="4"/>
      <c r="P29" s="64">
        <v>15</v>
      </c>
      <c r="Q29" t="str">
        <f>H86</f>
        <v>橋本　竣史</v>
      </c>
      <c r="R29" t="str">
        <f>I86</f>
        <v>②</v>
      </c>
      <c r="S29" t="str">
        <f>H87</f>
        <v>畠中健士郎</v>
      </c>
      <c r="T29" t="str">
        <f>I87</f>
        <v>②</v>
      </c>
      <c r="U29" t="str">
        <f>J86</f>
        <v>可児工</v>
      </c>
      <c r="W29" s="64">
        <v>22</v>
      </c>
      <c r="X29" t="str">
        <f>L86</f>
        <v>川松咲貴菜</v>
      </c>
      <c r="Y29" t="str">
        <f>M86</f>
        <v>②</v>
      </c>
      <c r="Z29" t="str">
        <f>L87</f>
        <v>足立　実里</v>
      </c>
      <c r="AA29" t="str">
        <f>M87</f>
        <v>①</v>
      </c>
      <c r="AB29" t="str">
        <f>N86</f>
        <v>関有知</v>
      </c>
    </row>
    <row r="30" spans="2:15" ht="13.5">
      <c r="B30" s="118"/>
      <c r="C30" s="122"/>
      <c r="E30" s="116"/>
      <c r="F30" s="120"/>
      <c r="H30" s="127"/>
      <c r="I30" s="129"/>
      <c r="J30" s="132"/>
      <c r="L30" s="116"/>
      <c r="M30" s="129"/>
      <c r="N30" s="120"/>
      <c r="O30" s="4"/>
    </row>
    <row r="31" spans="1:28" ht="13.5">
      <c r="A31" s="64">
        <v>11</v>
      </c>
      <c r="B31" s="116" t="str">
        <f>Sheet1!A16</f>
        <v>多治見</v>
      </c>
      <c r="C31" s="121" t="s">
        <v>32</v>
      </c>
      <c r="D31" s="64">
        <v>14</v>
      </c>
      <c r="E31" s="116" t="str">
        <f>Sheet1!D16</f>
        <v>麗澤瑞浪</v>
      </c>
      <c r="F31" s="120" t="s">
        <v>32</v>
      </c>
      <c r="G31" s="64">
        <v>31</v>
      </c>
      <c r="H31" s="125" t="str">
        <f>Sheet1!G16</f>
        <v>二村　海成</v>
      </c>
      <c r="I31" s="128" t="str">
        <f>Sheet1!H16</f>
        <v>②</v>
      </c>
      <c r="J31" s="130" t="str">
        <f>Sheet1!I16</f>
        <v>関商工</v>
      </c>
      <c r="K31" s="64">
        <v>31</v>
      </c>
      <c r="L31" s="117" t="str">
        <f>Sheet1!K16</f>
        <v>大野　天音</v>
      </c>
      <c r="M31" s="128" t="str">
        <f>Sheet1!L16</f>
        <v>②</v>
      </c>
      <c r="N31" s="121" t="str">
        <f>Sheet1!M16</f>
        <v>加茂</v>
      </c>
      <c r="O31" s="4"/>
      <c r="P31" s="64">
        <v>2</v>
      </c>
      <c r="Q31" t="str">
        <f>H88</f>
        <v>森　　健太</v>
      </c>
      <c r="R31" t="str">
        <f>I88</f>
        <v>②</v>
      </c>
      <c r="S31" t="str">
        <f>H89</f>
        <v>鈴木　博斗</v>
      </c>
      <c r="T31" t="str">
        <f>I89</f>
        <v>②</v>
      </c>
      <c r="U31" t="str">
        <f>J88</f>
        <v>加茂農林</v>
      </c>
      <c r="W31" s="64">
        <v>3</v>
      </c>
      <c r="X31" t="str">
        <f>L88</f>
        <v>佐伯　弥倖</v>
      </c>
      <c r="Y31" t="str">
        <f>M88</f>
        <v>②</v>
      </c>
      <c r="Z31" t="str">
        <f>L89</f>
        <v>池井戸天音</v>
      </c>
      <c r="AA31" t="str">
        <f>M89</f>
        <v>②</v>
      </c>
      <c r="AB31" t="str">
        <f>N88</f>
        <v>東濃実</v>
      </c>
    </row>
    <row r="32" spans="2:15" ht="13.5">
      <c r="B32" s="116"/>
      <c r="C32" s="122"/>
      <c r="E32" s="116"/>
      <c r="F32" s="120"/>
      <c r="H32" s="126"/>
      <c r="I32" s="129"/>
      <c r="J32" s="131"/>
      <c r="L32" s="118"/>
      <c r="M32" s="129"/>
      <c r="N32" s="122"/>
      <c r="O32" s="4"/>
    </row>
    <row r="33" spans="1:28" ht="13.5">
      <c r="A33" s="64">
        <v>15</v>
      </c>
      <c r="B33" s="116" t="str">
        <f>Sheet1!A17</f>
        <v>中津</v>
      </c>
      <c r="C33" s="121" t="s">
        <v>32</v>
      </c>
      <c r="D33" s="64">
        <v>4</v>
      </c>
      <c r="E33" s="116" t="str">
        <f>Sheet1!D17</f>
        <v>多治見北</v>
      </c>
      <c r="F33" s="120" t="s">
        <v>32</v>
      </c>
      <c r="G33" s="64">
        <v>7</v>
      </c>
      <c r="H33" s="127" t="str">
        <f>Sheet1!G17</f>
        <v>山下　湧登</v>
      </c>
      <c r="I33" s="128" t="str">
        <f>Sheet1!H17</f>
        <v>①</v>
      </c>
      <c r="J33" s="132" t="str">
        <f>Sheet1!I17</f>
        <v>郡上</v>
      </c>
      <c r="K33" s="64">
        <v>13</v>
      </c>
      <c r="L33" s="116" t="str">
        <f>Sheet1!K17</f>
        <v>足立　莉子</v>
      </c>
      <c r="M33" s="128" t="str">
        <f>Sheet1!L17</f>
        <v>①</v>
      </c>
      <c r="N33" s="120" t="str">
        <f>Sheet1!M17</f>
        <v>関</v>
      </c>
      <c r="O33" s="4"/>
      <c r="P33" s="64">
        <v>7</v>
      </c>
      <c r="Q33" t="str">
        <f>H90</f>
        <v>石埜　光輝</v>
      </c>
      <c r="R33" t="str">
        <f>I90</f>
        <v>①</v>
      </c>
      <c r="S33" t="str">
        <f>H91</f>
        <v>川田　駿実</v>
      </c>
      <c r="T33" t="str">
        <f>I91</f>
        <v>①</v>
      </c>
      <c r="U33" t="str">
        <f>J90</f>
        <v>麗澤瑞浪</v>
      </c>
      <c r="W33" s="64">
        <v>5</v>
      </c>
      <c r="X33" t="str">
        <f>L90</f>
        <v>大宮　涼乃</v>
      </c>
      <c r="Y33" t="str">
        <f>M90</f>
        <v>②</v>
      </c>
      <c r="Z33" t="str">
        <f>L91</f>
        <v>荒川　　葵</v>
      </c>
      <c r="AA33" t="str">
        <f>M91</f>
        <v>②</v>
      </c>
      <c r="AB33" t="str">
        <f>N90</f>
        <v>恵那</v>
      </c>
    </row>
    <row r="34" spans="2:15" ht="13.5">
      <c r="B34" s="116"/>
      <c r="C34" s="122"/>
      <c r="E34" s="116"/>
      <c r="F34" s="120"/>
      <c r="H34" s="127"/>
      <c r="I34" s="129"/>
      <c r="J34" s="132"/>
      <c r="L34" s="116"/>
      <c r="M34" s="129"/>
      <c r="N34" s="120"/>
      <c r="O34" s="4"/>
    </row>
    <row r="35" spans="2:28" ht="13.5">
      <c r="B35" s="52"/>
      <c r="C35" s="53"/>
      <c r="D35" s="55"/>
      <c r="E35" s="54"/>
      <c r="F35" s="4"/>
      <c r="G35" s="64">
        <v>29</v>
      </c>
      <c r="H35" s="127" t="str">
        <f>Sheet1!G18</f>
        <v>鈴木　博斗</v>
      </c>
      <c r="I35" s="128" t="str">
        <f>Sheet1!H18</f>
        <v>②</v>
      </c>
      <c r="J35" s="130" t="str">
        <f>Sheet1!I18</f>
        <v>加茂農林</v>
      </c>
      <c r="K35" s="64">
        <v>2</v>
      </c>
      <c r="L35" s="116" t="str">
        <f>Sheet1!K18</f>
        <v>和田　萌那</v>
      </c>
      <c r="M35" s="128" t="str">
        <f>Sheet1!L18</f>
        <v>②</v>
      </c>
      <c r="N35" s="120" t="str">
        <f>Sheet1!M18</f>
        <v>関商工</v>
      </c>
      <c r="O35" s="4"/>
      <c r="P35" s="64">
        <v>6</v>
      </c>
      <c r="Q35" t="str">
        <f>H92</f>
        <v>村田　英夢</v>
      </c>
      <c r="R35" t="str">
        <f>I92</f>
        <v>①</v>
      </c>
      <c r="S35" t="str">
        <f>H93</f>
        <v>立石　真也</v>
      </c>
      <c r="T35" t="str">
        <f>I93</f>
        <v>①</v>
      </c>
      <c r="U35" t="str">
        <f>J92</f>
        <v>麗澤瑞浪</v>
      </c>
      <c r="W35" s="64">
        <v>8</v>
      </c>
      <c r="X35" t="str">
        <f>L92</f>
        <v>小野　莉楽</v>
      </c>
      <c r="Y35" t="str">
        <f>M92</f>
        <v>②</v>
      </c>
      <c r="Z35" t="str">
        <f>L93</f>
        <v>加藤　璃々</v>
      </c>
      <c r="AA35" t="str">
        <f>M93</f>
        <v>①</v>
      </c>
      <c r="AB35" t="str">
        <f>N92</f>
        <v>麗澤瑞浪</v>
      </c>
    </row>
    <row r="36" spans="2:15" ht="13.5">
      <c r="B36" s="52"/>
      <c r="C36" s="53"/>
      <c r="D36" s="55"/>
      <c r="E36" s="54"/>
      <c r="F36" s="4"/>
      <c r="H36" s="127"/>
      <c r="I36" s="129"/>
      <c r="J36" s="131"/>
      <c r="L36" s="116"/>
      <c r="M36" s="129"/>
      <c r="N36" s="120"/>
      <c r="O36" s="4"/>
    </row>
    <row r="37" spans="2:28" ht="13.5">
      <c r="B37" s="52"/>
      <c r="C37" s="53"/>
      <c r="D37" s="55"/>
      <c r="E37" s="54"/>
      <c r="F37" s="4"/>
      <c r="G37" s="64">
        <v>14</v>
      </c>
      <c r="H37" s="127" t="str">
        <f>Sheet1!G19</f>
        <v>森　　健太</v>
      </c>
      <c r="I37" s="128" t="str">
        <f>Sheet1!H19</f>
        <v>②</v>
      </c>
      <c r="J37" s="132" t="str">
        <f>Sheet1!I19</f>
        <v>加茂農林</v>
      </c>
      <c r="K37" s="64">
        <v>3</v>
      </c>
      <c r="L37" s="116" t="str">
        <f>Sheet1!K19</f>
        <v>吉村　実優</v>
      </c>
      <c r="M37" s="128" t="str">
        <f>Sheet1!L19</f>
        <v>②</v>
      </c>
      <c r="N37" s="120" t="str">
        <f>Sheet1!M19</f>
        <v>可児</v>
      </c>
      <c r="O37" s="4"/>
      <c r="P37" s="64">
        <v>14</v>
      </c>
      <c r="Q37" t="str">
        <f>H94</f>
        <v>小澤　　光</v>
      </c>
      <c r="R37" t="str">
        <f>I94</f>
        <v>②</v>
      </c>
      <c r="S37" t="str">
        <f>H95</f>
        <v>淺野　洸司</v>
      </c>
      <c r="T37" t="str">
        <f>I95</f>
        <v>①</v>
      </c>
      <c r="U37" t="str">
        <f>J94</f>
        <v>麗澤瑞浪</v>
      </c>
      <c r="W37" s="64">
        <v>21</v>
      </c>
      <c r="X37" t="str">
        <f>L94</f>
        <v>各務　稔梨</v>
      </c>
      <c r="Y37" t="str">
        <f>M94</f>
        <v>②</v>
      </c>
      <c r="Z37" t="str">
        <f>L95</f>
        <v>鈴木　るな</v>
      </c>
      <c r="AA37" t="str">
        <f>M95</f>
        <v>②</v>
      </c>
      <c r="AB37" t="str">
        <f>N94</f>
        <v>多治見北</v>
      </c>
    </row>
    <row r="38" spans="2:15" ht="13.5">
      <c r="B38" s="52"/>
      <c r="C38" s="53"/>
      <c r="D38" s="55"/>
      <c r="E38" s="54"/>
      <c r="F38" s="4"/>
      <c r="H38" s="127"/>
      <c r="I38" s="129"/>
      <c r="J38" s="132"/>
      <c r="L38" s="116"/>
      <c r="M38" s="129"/>
      <c r="N38" s="120"/>
      <c r="O38" s="4"/>
    </row>
    <row r="39" spans="2:28" ht="13.5">
      <c r="B39" s="52"/>
      <c r="C39" s="65"/>
      <c r="D39" s="55"/>
      <c r="E39" s="54"/>
      <c r="F39" s="63"/>
      <c r="G39" s="64">
        <v>12</v>
      </c>
      <c r="H39" s="125" t="str">
        <f>Sheet1!G20</f>
        <v>川田　駿実</v>
      </c>
      <c r="I39" s="128" t="str">
        <f>Sheet1!H20</f>
        <v>①</v>
      </c>
      <c r="J39" s="130" t="str">
        <f>Sheet1!I20</f>
        <v>麗澤瑞浪</v>
      </c>
      <c r="K39" s="64">
        <v>22</v>
      </c>
      <c r="L39" s="116" t="str">
        <f>Sheet1!K20</f>
        <v>大宮　涼乃</v>
      </c>
      <c r="M39" s="128" t="str">
        <f>Sheet1!L20</f>
        <v>②</v>
      </c>
      <c r="N39" s="120" t="str">
        <f>Sheet1!M20</f>
        <v>恵那</v>
      </c>
      <c r="O39" s="4"/>
      <c r="P39" s="64">
        <v>21</v>
      </c>
      <c r="Q39" t="str">
        <f>H96</f>
        <v>奥田　晃平</v>
      </c>
      <c r="R39" t="str">
        <f>I96</f>
        <v>②</v>
      </c>
      <c r="S39" t="str">
        <f>H97</f>
        <v>熊本　優弥</v>
      </c>
      <c r="T39" t="str">
        <f>I97</f>
        <v>①</v>
      </c>
      <c r="U39" t="str">
        <f>J96</f>
        <v>麗澤瑞浪</v>
      </c>
      <c r="W39" s="64">
        <v>15</v>
      </c>
      <c r="X39" t="str">
        <f>L96</f>
        <v>袖山　萌愛</v>
      </c>
      <c r="Y39" t="str">
        <f>M96</f>
        <v>②</v>
      </c>
      <c r="Z39" t="str">
        <f>L97</f>
        <v>成瀬　日向</v>
      </c>
      <c r="AA39" t="str">
        <f>M97</f>
        <v>②</v>
      </c>
      <c r="AB39" t="str">
        <f>N96</f>
        <v>麗澤瑞浪</v>
      </c>
    </row>
    <row r="40" spans="2:15" ht="13.5">
      <c r="B40" s="52"/>
      <c r="C40" s="65"/>
      <c r="D40" s="55"/>
      <c r="E40" s="67"/>
      <c r="F40" s="63"/>
      <c r="H40" s="126"/>
      <c r="I40" s="129"/>
      <c r="J40" s="131"/>
      <c r="L40" s="116"/>
      <c r="M40" s="129"/>
      <c r="N40" s="120"/>
      <c r="O40" s="4"/>
    </row>
    <row r="41" spans="2:28" ht="13.5">
      <c r="B41" s="52"/>
      <c r="C41" s="65"/>
      <c r="D41" s="55"/>
      <c r="E41" s="66"/>
      <c r="F41" s="65"/>
      <c r="G41" s="64">
        <v>21</v>
      </c>
      <c r="H41" s="127" t="str">
        <f>Sheet1!G21</f>
        <v>村田　英夢</v>
      </c>
      <c r="I41" s="128" t="str">
        <f>Sheet1!H21</f>
        <v>①</v>
      </c>
      <c r="J41" s="132" t="str">
        <f>Sheet1!I21</f>
        <v>麗澤瑞浪</v>
      </c>
      <c r="K41" s="64">
        <v>23</v>
      </c>
      <c r="L41" s="116" t="str">
        <f>Sheet1!K21</f>
        <v>各務　稔梨</v>
      </c>
      <c r="M41" s="128" t="str">
        <f>Sheet1!L21</f>
        <v>②</v>
      </c>
      <c r="N41" s="120" t="str">
        <f>Sheet1!M21</f>
        <v>多治見北</v>
      </c>
      <c r="O41" s="4"/>
      <c r="P41" s="64">
        <v>10</v>
      </c>
      <c r="Q41" t="str">
        <f>H98</f>
        <v>高橋　宗佑</v>
      </c>
      <c r="R41" t="str">
        <f>I98</f>
        <v>①</v>
      </c>
      <c r="S41" t="str">
        <f>H99</f>
        <v>松﨑　友哉</v>
      </c>
      <c r="T41" t="str">
        <f>I99</f>
        <v>①</v>
      </c>
      <c r="U41" t="str">
        <f>J98</f>
        <v>麗澤瑞浪</v>
      </c>
      <c r="W41" s="64">
        <v>17</v>
      </c>
      <c r="X41" t="str">
        <f>L98</f>
        <v>榎津　綾純</v>
      </c>
      <c r="Y41" t="str">
        <f>M98</f>
        <v>②</v>
      </c>
      <c r="Z41" t="str">
        <f>L99</f>
        <v>水野　瑚都</v>
      </c>
      <c r="AA41" t="str">
        <f>M99</f>
        <v>②</v>
      </c>
      <c r="AB41" t="str">
        <f>N98</f>
        <v>恵那</v>
      </c>
    </row>
    <row r="42" spans="2:15" ht="13.5">
      <c r="B42" s="52"/>
      <c r="C42" s="65"/>
      <c r="D42" s="55"/>
      <c r="E42" s="66"/>
      <c r="F42" s="53"/>
      <c r="H42" s="127"/>
      <c r="I42" s="129"/>
      <c r="J42" s="132"/>
      <c r="L42" s="116"/>
      <c r="M42" s="129"/>
      <c r="N42" s="120"/>
      <c r="O42" s="4"/>
    </row>
    <row r="43" spans="2:15" ht="13.5">
      <c r="B43" s="52"/>
      <c r="C43" s="65"/>
      <c r="D43" s="55"/>
      <c r="E43" s="52"/>
      <c r="F43" s="65"/>
      <c r="G43" s="64">
        <v>26</v>
      </c>
      <c r="H43" s="127" t="str">
        <f>Sheet1!G22</f>
        <v>淺野　洸司</v>
      </c>
      <c r="I43" s="128" t="str">
        <f>Sheet1!H22</f>
        <v>①</v>
      </c>
      <c r="J43" s="132" t="str">
        <f>Sheet1!I22</f>
        <v>麗澤瑞浪</v>
      </c>
      <c r="K43" s="64">
        <v>27</v>
      </c>
      <c r="L43" s="116" t="str">
        <f>Sheet1!K22</f>
        <v>鈴木　るな</v>
      </c>
      <c r="M43" s="128" t="str">
        <f>Sheet1!L22</f>
        <v>②</v>
      </c>
      <c r="N43" s="120" t="str">
        <f>Sheet1!M22</f>
        <v>多治見北</v>
      </c>
      <c r="O43" s="4"/>
    </row>
    <row r="44" spans="2:15" ht="13.5">
      <c r="B44" s="52"/>
      <c r="C44" s="65"/>
      <c r="D44" s="55"/>
      <c r="E44" s="66"/>
      <c r="F44" s="65"/>
      <c r="H44" s="127"/>
      <c r="I44" s="129"/>
      <c r="J44" s="132"/>
      <c r="L44" s="116"/>
      <c r="M44" s="129"/>
      <c r="N44" s="120"/>
      <c r="O44" s="4"/>
    </row>
    <row r="45" spans="2:15" ht="13.5">
      <c r="B45" s="66"/>
      <c r="C45" s="65"/>
      <c r="D45" s="55"/>
      <c r="E45" s="66"/>
      <c r="F45" s="65"/>
      <c r="G45" s="64">
        <v>20</v>
      </c>
      <c r="H45" s="127" t="str">
        <f>Sheet1!G23</f>
        <v>立石　真也</v>
      </c>
      <c r="I45" s="128" t="str">
        <f>Sheet1!H23</f>
        <v>①</v>
      </c>
      <c r="J45" s="132" t="str">
        <f>Sheet1!I23</f>
        <v>麗澤瑞浪</v>
      </c>
      <c r="K45" s="64">
        <v>26</v>
      </c>
      <c r="L45" s="116" t="str">
        <f>Sheet1!K23</f>
        <v>陶川　実弥</v>
      </c>
      <c r="M45" s="128" t="str">
        <f>Sheet1!L23</f>
        <v>②</v>
      </c>
      <c r="N45" s="120" t="str">
        <f>Sheet1!M23</f>
        <v>恵那</v>
      </c>
      <c r="O45" s="4"/>
    </row>
    <row r="46" spans="2:15" ht="13.5">
      <c r="B46" s="66"/>
      <c r="C46" s="65"/>
      <c r="D46" s="55"/>
      <c r="E46" s="66"/>
      <c r="F46" s="65"/>
      <c r="H46" s="127"/>
      <c r="I46" s="129"/>
      <c r="J46" s="132"/>
      <c r="L46" s="116"/>
      <c r="M46" s="129"/>
      <c r="N46" s="120"/>
      <c r="O46" s="4"/>
    </row>
    <row r="47" spans="2:15" ht="13.5">
      <c r="B47" s="66"/>
      <c r="C47" s="65"/>
      <c r="D47" s="55"/>
      <c r="E47" s="52"/>
      <c r="F47" s="53"/>
      <c r="G47" s="64">
        <v>18</v>
      </c>
      <c r="H47" s="127" t="str">
        <f>Sheet1!G24</f>
        <v>一色　凌介</v>
      </c>
      <c r="I47" s="128" t="str">
        <f>Sheet1!H24</f>
        <v>②</v>
      </c>
      <c r="J47" s="132" t="str">
        <f>Sheet1!I24</f>
        <v>麗澤瑞浪</v>
      </c>
      <c r="K47" s="64">
        <v>6</v>
      </c>
      <c r="L47" s="116" t="str">
        <f>Sheet1!K24</f>
        <v>袖山　萌愛</v>
      </c>
      <c r="M47" s="128" t="str">
        <f>Sheet1!L24</f>
        <v>②</v>
      </c>
      <c r="N47" s="120" t="str">
        <f>Sheet1!M24</f>
        <v>麗澤瑞浪</v>
      </c>
      <c r="O47" s="4"/>
    </row>
    <row r="48" spans="2:15" ht="13.5">
      <c r="B48" s="52"/>
      <c r="C48" s="53"/>
      <c r="D48" s="55"/>
      <c r="E48" s="52"/>
      <c r="F48" s="53"/>
      <c r="H48" s="127"/>
      <c r="I48" s="129"/>
      <c r="J48" s="132"/>
      <c r="L48" s="116"/>
      <c r="M48" s="129"/>
      <c r="N48" s="120"/>
      <c r="O48" s="4"/>
    </row>
    <row r="49" spans="2:15" ht="13.5">
      <c r="B49" s="69"/>
      <c r="C49" s="65"/>
      <c r="D49" s="55"/>
      <c r="E49" s="52"/>
      <c r="F49" s="65"/>
      <c r="G49" s="64">
        <v>30</v>
      </c>
      <c r="H49" s="127" t="str">
        <f>Sheet1!G25</f>
        <v>小澤　　光</v>
      </c>
      <c r="I49" s="128" t="str">
        <f>Sheet1!H25</f>
        <v>②</v>
      </c>
      <c r="J49" s="132" t="str">
        <f>Sheet1!I25</f>
        <v>麗澤瑞浪</v>
      </c>
      <c r="K49" s="64">
        <v>18</v>
      </c>
      <c r="L49" s="116" t="str">
        <f>Sheet1!K25</f>
        <v>成瀬　日向</v>
      </c>
      <c r="M49" s="128" t="str">
        <f>Sheet1!L25</f>
        <v>②</v>
      </c>
      <c r="N49" s="120" t="str">
        <f>Sheet1!M25</f>
        <v>麗澤瑞浪</v>
      </c>
      <c r="O49" s="4"/>
    </row>
    <row r="50" spans="2:15" ht="13.5">
      <c r="B50" s="68"/>
      <c r="C50" s="65"/>
      <c r="D50" s="55"/>
      <c r="E50" s="52"/>
      <c r="F50" s="65"/>
      <c r="H50" s="127"/>
      <c r="I50" s="129"/>
      <c r="J50" s="132"/>
      <c r="L50" s="116"/>
      <c r="M50" s="129"/>
      <c r="N50" s="120"/>
      <c r="O50" s="4"/>
    </row>
    <row r="51" spans="2:6" ht="13.5">
      <c r="B51" s="55"/>
      <c r="C51" s="65"/>
      <c r="D51" s="55"/>
      <c r="E51" s="66"/>
      <c r="F51" s="65"/>
    </row>
    <row r="52" spans="2:6" ht="13.5">
      <c r="B52" s="61"/>
      <c r="C52" s="65"/>
      <c r="E52" s="66"/>
      <c r="F52" s="53"/>
    </row>
    <row r="53" spans="2:6" ht="13.5">
      <c r="B53" s="61"/>
      <c r="C53" s="65"/>
      <c r="E53" s="66"/>
      <c r="F53" s="53"/>
    </row>
    <row r="54" spans="2:6" ht="13.5">
      <c r="B54" s="61"/>
      <c r="C54" s="65"/>
      <c r="E54" s="66"/>
      <c r="F54" s="53"/>
    </row>
    <row r="55" spans="5:6" ht="13.5">
      <c r="E55" s="52"/>
      <c r="F55" s="53"/>
    </row>
    <row r="57" ht="31.5" customHeight="1"/>
    <row r="58" spans="8:12" ht="13.5">
      <c r="H58" t="s">
        <v>33</v>
      </c>
      <c r="L58" t="s">
        <v>34</v>
      </c>
    </row>
    <row r="60" spans="8:24" ht="18" customHeight="1">
      <c r="H60" s="2" t="str">
        <f>Sheet1!O2</f>
        <v>飯沼　優斗</v>
      </c>
      <c r="I60" s="5" t="str">
        <f>Sheet1!P2</f>
        <v>②</v>
      </c>
      <c r="J60" s="121" t="str">
        <f>Sheet1!Q2</f>
        <v>各務原</v>
      </c>
      <c r="L60" s="2" t="str">
        <f>Sheet1!S2</f>
        <v>三本　紗衣</v>
      </c>
      <c r="M60" s="5" t="str">
        <f>Sheet1!T2</f>
        <v>①</v>
      </c>
      <c r="N60" s="121" t="str">
        <f>Sheet1!U2</f>
        <v>県岐阜商</v>
      </c>
      <c r="O60" s="4"/>
      <c r="P60" s="119"/>
      <c r="Q60" s="135"/>
      <c r="R60" s="139"/>
      <c r="S60" s="119"/>
      <c r="T60" s="119"/>
      <c r="U60" s="144"/>
      <c r="V60" s="146"/>
      <c r="W60" s="1"/>
      <c r="X60" s="1"/>
    </row>
    <row r="61" spans="2:24" ht="18" customHeight="1">
      <c r="B61" s="1"/>
      <c r="C61" s="1"/>
      <c r="D61" s="1"/>
      <c r="E61" s="1"/>
      <c r="H61" s="3" t="str">
        <f>Sheet1!O3</f>
        <v>柴田　裕平</v>
      </c>
      <c r="I61" s="6" t="str">
        <f>Sheet1!P3</f>
        <v>②</v>
      </c>
      <c r="J61" s="122"/>
      <c r="L61" s="3" t="str">
        <f>Sheet1!S3</f>
        <v>松林　麻央</v>
      </c>
      <c r="M61" s="51" t="str">
        <f>Sheet1!T3</f>
        <v>①</v>
      </c>
      <c r="N61" s="122"/>
      <c r="O61" s="4"/>
      <c r="P61" s="119"/>
      <c r="Q61" s="135"/>
      <c r="R61" s="139"/>
      <c r="S61" s="119"/>
      <c r="T61" s="143"/>
      <c r="U61" s="136"/>
      <c r="V61" s="139"/>
      <c r="W61" s="1"/>
      <c r="X61" s="1"/>
    </row>
    <row r="62" spans="2:24" ht="18" customHeight="1">
      <c r="B62" s="119"/>
      <c r="C62" s="123"/>
      <c r="D62" s="1"/>
      <c r="E62" s="119"/>
      <c r="F62" s="123"/>
      <c r="H62" s="2" t="str">
        <f>Sheet1!O4</f>
        <v>藤本　博文</v>
      </c>
      <c r="I62" s="5" t="str">
        <f>Sheet1!P4</f>
        <v>①</v>
      </c>
      <c r="J62" s="121" t="str">
        <f>Sheet1!Q4</f>
        <v>県岐阜商</v>
      </c>
      <c r="L62" s="2" t="str">
        <f>Sheet1!S4</f>
        <v>井田　響夏</v>
      </c>
      <c r="M62" s="5" t="str">
        <f>Sheet1!T4</f>
        <v>②</v>
      </c>
      <c r="N62" s="121" t="str">
        <f>Sheet1!U4</f>
        <v>済美</v>
      </c>
      <c r="O62" s="4"/>
      <c r="P62" s="119"/>
      <c r="Q62" s="135"/>
      <c r="R62" s="139"/>
      <c r="S62" s="119"/>
      <c r="T62" s="119"/>
      <c r="U62" s="144"/>
      <c r="V62" s="146"/>
      <c r="W62" s="1"/>
      <c r="X62" s="1"/>
    </row>
    <row r="63" spans="2:24" ht="18" customHeight="1">
      <c r="B63" s="119"/>
      <c r="C63" s="123"/>
      <c r="D63" s="1"/>
      <c r="E63" s="119"/>
      <c r="F63" s="123"/>
      <c r="H63" s="3" t="str">
        <f>Sheet1!O5</f>
        <v>森　　映琉</v>
      </c>
      <c r="I63" s="6" t="str">
        <f>Sheet1!P5</f>
        <v>①</v>
      </c>
      <c r="J63" s="122"/>
      <c r="L63" s="3" t="str">
        <f>Sheet1!S5</f>
        <v>大栗　有稀</v>
      </c>
      <c r="M63" s="51" t="str">
        <f>Sheet1!T5</f>
        <v>②</v>
      </c>
      <c r="N63" s="122"/>
      <c r="O63" s="4"/>
      <c r="P63" s="119"/>
      <c r="Q63" s="135"/>
      <c r="R63" s="139"/>
      <c r="S63" s="119"/>
      <c r="T63" s="143"/>
      <c r="U63" s="136"/>
      <c r="V63" s="139"/>
      <c r="W63" s="1"/>
      <c r="X63" s="1"/>
    </row>
    <row r="64" spans="2:24" ht="18" customHeight="1">
      <c r="B64" s="119"/>
      <c r="C64" s="123"/>
      <c r="D64" s="1"/>
      <c r="E64" s="119"/>
      <c r="F64" s="123"/>
      <c r="H64" s="2" t="str">
        <f>Sheet1!O6</f>
        <v>中村　航大</v>
      </c>
      <c r="I64" s="5" t="str">
        <f>Sheet1!P6</f>
        <v>②</v>
      </c>
      <c r="J64" s="121" t="str">
        <f>Sheet1!Q6</f>
        <v>岐阜</v>
      </c>
      <c r="L64" s="2" t="str">
        <f>Sheet1!S6</f>
        <v>松井まりな</v>
      </c>
      <c r="M64" s="5" t="str">
        <f>Sheet1!T6</f>
        <v>②</v>
      </c>
      <c r="N64" s="121" t="str">
        <f>Sheet1!U6</f>
        <v>各務原西</v>
      </c>
      <c r="O64" s="4"/>
      <c r="P64" s="119"/>
      <c r="Q64" s="136"/>
      <c r="R64" s="123"/>
      <c r="S64" s="119"/>
      <c r="T64" s="119"/>
      <c r="U64" s="137"/>
      <c r="V64" s="119"/>
      <c r="W64" s="1"/>
      <c r="X64" s="1"/>
    </row>
    <row r="65" spans="2:24" ht="18" customHeight="1">
      <c r="B65" s="119"/>
      <c r="C65" s="123"/>
      <c r="D65" s="1"/>
      <c r="E65" s="119"/>
      <c r="F65" s="123"/>
      <c r="H65" s="3" t="str">
        <f>Sheet1!O7</f>
        <v>武市　勇輝</v>
      </c>
      <c r="I65" s="6" t="str">
        <f>Sheet1!P7</f>
        <v>②</v>
      </c>
      <c r="J65" s="122"/>
      <c r="L65" s="3" t="str">
        <f>Sheet1!S7</f>
        <v>尾関萌々子</v>
      </c>
      <c r="M65" s="51" t="str">
        <f>Sheet1!T7</f>
        <v>①</v>
      </c>
      <c r="N65" s="122"/>
      <c r="O65" s="4"/>
      <c r="P65" s="119"/>
      <c r="Q65" s="136"/>
      <c r="R65" s="123"/>
      <c r="S65" s="119"/>
      <c r="T65" s="143"/>
      <c r="U65" s="137"/>
      <c r="V65" s="143"/>
      <c r="W65" s="1"/>
      <c r="X65" s="1"/>
    </row>
    <row r="66" spans="2:24" ht="18" customHeight="1">
      <c r="B66" s="119"/>
      <c r="C66" s="123"/>
      <c r="D66" s="1"/>
      <c r="E66" s="119"/>
      <c r="F66" s="123"/>
      <c r="H66" s="2" t="str">
        <f>Sheet1!O8</f>
        <v>服部　将大</v>
      </c>
      <c r="I66" s="5" t="str">
        <f>Sheet1!P8</f>
        <v>②</v>
      </c>
      <c r="J66" s="121" t="str">
        <f>Sheet1!Q8</f>
        <v>加納</v>
      </c>
      <c r="L66" s="2" t="str">
        <f>Sheet1!S8</f>
        <v>小野木彩貴</v>
      </c>
      <c r="M66" s="5" t="str">
        <f>Sheet1!T8</f>
        <v>②</v>
      </c>
      <c r="N66" s="121" t="str">
        <f>Sheet1!U8</f>
        <v>岐阜</v>
      </c>
      <c r="O66" s="4"/>
      <c r="P66" s="119"/>
      <c r="Q66" s="137"/>
      <c r="R66" s="123"/>
      <c r="S66" s="119"/>
      <c r="T66" s="119"/>
      <c r="U66" s="137"/>
      <c r="V66" s="119"/>
      <c r="W66" s="1"/>
      <c r="X66" s="1"/>
    </row>
    <row r="67" spans="2:24" ht="18" customHeight="1">
      <c r="B67" s="119"/>
      <c r="C67" s="123"/>
      <c r="D67" s="1"/>
      <c r="E67" s="119"/>
      <c r="F67" s="123"/>
      <c r="H67" s="3" t="str">
        <f>Sheet1!O9</f>
        <v>木股好太郎</v>
      </c>
      <c r="I67" s="6" t="str">
        <f>Sheet1!P9</f>
        <v>②</v>
      </c>
      <c r="J67" s="122"/>
      <c r="L67" s="3" t="str">
        <f>Sheet1!S9</f>
        <v>五十里朋美</v>
      </c>
      <c r="M67" s="51" t="str">
        <f>Sheet1!T9</f>
        <v>②</v>
      </c>
      <c r="N67" s="122"/>
      <c r="O67" s="4"/>
      <c r="P67" s="119"/>
      <c r="Q67" s="137"/>
      <c r="R67" s="123"/>
      <c r="S67" s="119"/>
      <c r="T67" s="143"/>
      <c r="U67" s="137"/>
      <c r="V67" s="143"/>
      <c r="W67" s="1"/>
      <c r="X67" s="62"/>
    </row>
    <row r="68" spans="2:24" ht="18" customHeight="1">
      <c r="B68" s="119"/>
      <c r="C68" s="123"/>
      <c r="D68" s="1"/>
      <c r="E68" s="119"/>
      <c r="F68" s="124"/>
      <c r="H68" s="2" t="str">
        <f>Sheet1!O10</f>
        <v>中村　宗吾</v>
      </c>
      <c r="I68" s="5" t="str">
        <f>Sheet1!P10</f>
        <v>②</v>
      </c>
      <c r="J68" s="121" t="str">
        <f>Sheet1!Q10</f>
        <v>加納</v>
      </c>
      <c r="L68" s="2" t="str">
        <f>Sheet1!S10</f>
        <v>河田　更紗</v>
      </c>
      <c r="M68" s="5" t="str">
        <f>Sheet1!T10</f>
        <v>①</v>
      </c>
      <c r="N68" s="121" t="str">
        <f>Sheet1!U10</f>
        <v>県岐阜商</v>
      </c>
      <c r="O68" s="4"/>
      <c r="Q68" s="1"/>
      <c r="R68" s="1"/>
      <c r="S68" s="1"/>
      <c r="T68" s="1"/>
      <c r="U68" s="1"/>
      <c r="V68" s="1"/>
      <c r="W68" s="1"/>
      <c r="X68" s="1"/>
    </row>
    <row r="69" spans="2:24" ht="18" customHeight="1">
      <c r="B69" s="119"/>
      <c r="C69" s="123"/>
      <c r="D69" s="1"/>
      <c r="E69" s="119"/>
      <c r="F69" s="124"/>
      <c r="H69" s="3" t="str">
        <f>Sheet1!O11</f>
        <v>岡田　拓也</v>
      </c>
      <c r="I69" s="6" t="str">
        <f>Sheet1!P11</f>
        <v>②</v>
      </c>
      <c r="J69" s="122"/>
      <c r="L69" s="3" t="str">
        <f>Sheet1!S11</f>
        <v>古田　　楓</v>
      </c>
      <c r="M69" s="51" t="str">
        <f>Sheet1!T11</f>
        <v>①</v>
      </c>
      <c r="N69" s="122"/>
      <c r="O69" s="4"/>
      <c r="P69" s="133">
        <v>1</v>
      </c>
      <c r="Q69" s="138" t="s">
        <v>63</v>
      </c>
      <c r="R69" s="140" t="s">
        <v>49</v>
      </c>
      <c r="S69" s="142" t="s">
        <v>43</v>
      </c>
      <c r="T69" s="1"/>
      <c r="U69" s="145" t="s">
        <v>166</v>
      </c>
      <c r="V69" s="140" t="s">
        <v>50</v>
      </c>
      <c r="W69" s="142" t="s">
        <v>45</v>
      </c>
      <c r="X69" s="119"/>
    </row>
    <row r="70" spans="8:24" ht="18" customHeight="1">
      <c r="H70" s="2" t="str">
        <f>Sheet1!O12</f>
        <v>森　　裕樹</v>
      </c>
      <c r="I70" s="5" t="str">
        <f>Sheet1!P12</f>
        <v>②</v>
      </c>
      <c r="J70" s="121" t="str">
        <f>Sheet1!Q12</f>
        <v>岐南工</v>
      </c>
      <c r="L70" s="2" t="str">
        <f>Sheet1!S12</f>
        <v>森瀬彩弥香</v>
      </c>
      <c r="M70" s="5" t="str">
        <f>Sheet1!T12</f>
        <v>②</v>
      </c>
      <c r="N70" s="121" t="str">
        <f>Sheet1!U12</f>
        <v>岐阜</v>
      </c>
      <c r="O70" s="4"/>
      <c r="P70" s="134"/>
      <c r="Q70" s="138"/>
      <c r="R70" s="141"/>
      <c r="S70" s="142"/>
      <c r="T70" s="1"/>
      <c r="U70" s="145"/>
      <c r="V70" s="141"/>
      <c r="W70" s="142"/>
      <c r="X70" s="119"/>
    </row>
    <row r="71" spans="8:24" ht="18" customHeight="1">
      <c r="H71" s="3" t="str">
        <f>Sheet1!O13</f>
        <v>馬谷未来翔</v>
      </c>
      <c r="I71" s="6" t="str">
        <f>Sheet1!P13</f>
        <v>②</v>
      </c>
      <c r="J71" s="122"/>
      <c r="L71" s="3" t="str">
        <f>Sheet1!S13</f>
        <v>新開　千紗</v>
      </c>
      <c r="M71" s="51" t="str">
        <f>Sheet1!T13</f>
        <v>②</v>
      </c>
      <c r="N71" s="122"/>
      <c r="O71" s="4"/>
      <c r="P71" s="133">
        <v>2</v>
      </c>
      <c r="Q71" s="138" t="s">
        <v>64</v>
      </c>
      <c r="R71" s="140" t="s">
        <v>49</v>
      </c>
      <c r="S71" s="142" t="s">
        <v>43</v>
      </c>
      <c r="T71" s="1"/>
      <c r="U71" s="145" t="s">
        <v>167</v>
      </c>
      <c r="V71" s="140" t="s">
        <v>50</v>
      </c>
      <c r="W71" s="142" t="s">
        <v>41</v>
      </c>
      <c r="X71" s="119"/>
    </row>
    <row r="72" spans="8:24" ht="18" customHeight="1">
      <c r="H72" s="2" t="str">
        <f>Sheet1!O14</f>
        <v>杉山　史和</v>
      </c>
      <c r="I72" s="5" t="str">
        <f>Sheet1!P14</f>
        <v>②</v>
      </c>
      <c r="J72" s="121" t="str">
        <f>Sheet1!Q14</f>
        <v>岐阜</v>
      </c>
      <c r="L72" s="2" t="str">
        <f>Sheet1!S14</f>
        <v>向山　実来</v>
      </c>
      <c r="M72" s="5" t="str">
        <f>Sheet1!T14</f>
        <v>①</v>
      </c>
      <c r="N72" s="121" t="str">
        <f>Sheet1!U14</f>
        <v>大垣南</v>
      </c>
      <c r="O72" s="4"/>
      <c r="P72" s="134"/>
      <c r="Q72" s="138"/>
      <c r="R72" s="141"/>
      <c r="S72" s="142"/>
      <c r="T72" s="1"/>
      <c r="U72" s="142"/>
      <c r="V72" s="141"/>
      <c r="W72" s="142"/>
      <c r="X72" s="119"/>
    </row>
    <row r="73" spans="8:24" ht="18" customHeight="1">
      <c r="H73" s="3" t="str">
        <f>Sheet1!O15</f>
        <v>村田　和也</v>
      </c>
      <c r="I73" s="6" t="str">
        <f>Sheet1!P15</f>
        <v>②</v>
      </c>
      <c r="J73" s="122"/>
      <c r="L73" s="3" t="str">
        <f>Sheet1!S15</f>
        <v>近藤　春奈</v>
      </c>
      <c r="M73" s="51" t="str">
        <f>Sheet1!T15</f>
        <v>①</v>
      </c>
      <c r="N73" s="122"/>
      <c r="O73" s="4"/>
      <c r="P73" s="133">
        <v>3</v>
      </c>
      <c r="Q73" s="138" t="s">
        <v>162</v>
      </c>
      <c r="R73" s="140" t="s">
        <v>49</v>
      </c>
      <c r="S73" s="142" t="s">
        <v>40</v>
      </c>
      <c r="T73" s="1"/>
      <c r="U73" s="145" t="s">
        <v>168</v>
      </c>
      <c r="V73" s="140" t="s">
        <v>50</v>
      </c>
      <c r="W73" s="142" t="s">
        <v>45</v>
      </c>
      <c r="X73" s="119"/>
    </row>
    <row r="74" spans="8:24" ht="18" customHeight="1">
      <c r="H74" s="2" t="str">
        <f>Sheet1!O16</f>
        <v>前刀　奏斗</v>
      </c>
      <c r="I74" s="5" t="str">
        <f>Sheet1!P16</f>
        <v>②</v>
      </c>
      <c r="J74" s="121" t="str">
        <f>Sheet1!Q16</f>
        <v>大垣南</v>
      </c>
      <c r="L74" s="2" t="str">
        <f>Sheet1!S16</f>
        <v>川瀬　友芽</v>
      </c>
      <c r="M74" s="5" t="str">
        <f>Sheet1!T16</f>
        <v>②</v>
      </c>
      <c r="N74" s="121" t="str">
        <f>Sheet1!U16</f>
        <v>大垣西</v>
      </c>
      <c r="O74" s="4"/>
      <c r="P74" s="134"/>
      <c r="Q74" s="138"/>
      <c r="R74" s="141"/>
      <c r="S74" s="142"/>
      <c r="T74" s="1"/>
      <c r="U74" s="142"/>
      <c r="V74" s="141"/>
      <c r="W74" s="142"/>
      <c r="X74" s="119"/>
    </row>
    <row r="75" spans="8:24" ht="18" customHeight="1">
      <c r="H75" s="3" t="str">
        <f>Sheet1!O17</f>
        <v>藤井　悠成</v>
      </c>
      <c r="I75" s="6" t="str">
        <f>Sheet1!P17</f>
        <v>①</v>
      </c>
      <c r="J75" s="122"/>
      <c r="L75" s="3" t="str">
        <f>Sheet1!S17</f>
        <v>佐藤　美琴</v>
      </c>
      <c r="M75" s="51" t="str">
        <f>Sheet1!T17</f>
        <v>②</v>
      </c>
      <c r="N75" s="122"/>
      <c r="O75" s="4"/>
      <c r="P75" s="133">
        <v>4</v>
      </c>
      <c r="Q75" s="138" t="s">
        <v>65</v>
      </c>
      <c r="R75" s="140" t="s">
        <v>49</v>
      </c>
      <c r="S75" s="142" t="s">
        <v>43</v>
      </c>
      <c r="T75" s="1"/>
      <c r="U75" s="145" t="s">
        <v>70</v>
      </c>
      <c r="V75" s="140" t="s">
        <v>49</v>
      </c>
      <c r="W75" s="142" t="s">
        <v>40</v>
      </c>
      <c r="X75" s="119"/>
    </row>
    <row r="76" spans="8:24" ht="18" customHeight="1">
      <c r="H76" s="2" t="str">
        <f>Sheet1!O18</f>
        <v>菱田　航生</v>
      </c>
      <c r="I76" s="5" t="str">
        <f>Sheet1!P18</f>
        <v>②</v>
      </c>
      <c r="J76" s="121" t="str">
        <f>Sheet1!Q18</f>
        <v>大垣北</v>
      </c>
      <c r="L76" s="2" t="str">
        <f>Sheet1!S18</f>
        <v>松原さくら</v>
      </c>
      <c r="M76" s="5" t="str">
        <f>Sheet1!T18</f>
        <v>②</v>
      </c>
      <c r="N76" s="121" t="str">
        <f>Sheet1!U18</f>
        <v>大垣北</v>
      </c>
      <c r="O76" s="4"/>
      <c r="P76" s="134"/>
      <c r="Q76" s="138"/>
      <c r="R76" s="141"/>
      <c r="S76" s="142"/>
      <c r="T76" s="1"/>
      <c r="U76" s="142"/>
      <c r="V76" s="141"/>
      <c r="W76" s="142"/>
      <c r="X76" s="119"/>
    </row>
    <row r="77" spans="8:26" ht="18" customHeight="1">
      <c r="H77" s="3" t="str">
        <f>Sheet1!O19</f>
        <v>田中　一雅</v>
      </c>
      <c r="I77" s="6" t="str">
        <f>Sheet1!P19</f>
        <v>②</v>
      </c>
      <c r="J77" s="122"/>
      <c r="L77" s="3" t="str">
        <f>Sheet1!S19</f>
        <v>髙橋沙也加</v>
      </c>
      <c r="M77" s="51" t="str">
        <f>Sheet1!T19</f>
        <v>②</v>
      </c>
      <c r="N77" s="122"/>
      <c r="O77" s="4"/>
      <c r="P77" s="133">
        <v>5</v>
      </c>
      <c r="Q77" s="138" t="s">
        <v>67</v>
      </c>
      <c r="R77" s="140" t="s">
        <v>49</v>
      </c>
      <c r="S77" s="142" t="s">
        <v>40</v>
      </c>
      <c r="T77" s="1"/>
      <c r="U77" s="145" t="s">
        <v>69</v>
      </c>
      <c r="V77" s="140" t="s">
        <v>49</v>
      </c>
      <c r="W77" s="142" t="s">
        <v>72</v>
      </c>
      <c r="X77" s="119"/>
      <c r="Y77" s="140"/>
      <c r="Z77" s="142"/>
    </row>
    <row r="78" spans="8:26" ht="18" customHeight="1">
      <c r="H78" s="2" t="str">
        <f>Sheet1!O20</f>
        <v>野﨑　陸斗</v>
      </c>
      <c r="I78" s="5" t="str">
        <f>Sheet1!P20</f>
        <v>②</v>
      </c>
      <c r="J78" s="121" t="str">
        <f>Sheet1!Q20</f>
        <v>郡上</v>
      </c>
      <c r="L78" s="2" t="str">
        <f>Sheet1!S20</f>
        <v>間宮　万結</v>
      </c>
      <c r="M78" s="5" t="str">
        <f>Sheet1!T20</f>
        <v>①</v>
      </c>
      <c r="N78" s="121" t="str">
        <f>Sheet1!U20</f>
        <v>関</v>
      </c>
      <c r="O78" s="4"/>
      <c r="P78" s="134"/>
      <c r="Q78" s="138"/>
      <c r="R78" s="141"/>
      <c r="S78" s="142"/>
      <c r="T78" s="1"/>
      <c r="U78" s="142"/>
      <c r="V78" s="141"/>
      <c r="W78" s="142"/>
      <c r="X78" s="119"/>
      <c r="Y78" s="141"/>
      <c r="Z78" s="142"/>
    </row>
    <row r="79" spans="8:24" ht="18" customHeight="1">
      <c r="H79" s="3" t="str">
        <f>Sheet1!O21</f>
        <v>山下　湧登</v>
      </c>
      <c r="I79" s="6" t="str">
        <f>Sheet1!P21</f>
        <v>①</v>
      </c>
      <c r="J79" s="122"/>
      <c r="L79" s="3" t="str">
        <f>Sheet1!S21</f>
        <v>足立　莉子</v>
      </c>
      <c r="M79" s="51" t="str">
        <f>Sheet1!T21</f>
        <v>①</v>
      </c>
      <c r="N79" s="122"/>
      <c r="O79" s="4"/>
      <c r="P79" s="133">
        <v>6</v>
      </c>
      <c r="Q79" s="138" t="s">
        <v>77</v>
      </c>
      <c r="R79" s="140" t="s">
        <v>49</v>
      </c>
      <c r="S79" s="142" t="s">
        <v>38</v>
      </c>
      <c r="T79" s="1"/>
      <c r="U79" s="145" t="s">
        <v>71</v>
      </c>
      <c r="V79" s="140" t="s">
        <v>49</v>
      </c>
      <c r="W79" s="142" t="s">
        <v>45</v>
      </c>
      <c r="X79" s="119"/>
    </row>
    <row r="80" spans="8:24" ht="18" customHeight="1">
      <c r="H80" s="2" t="str">
        <f>Sheet1!O22</f>
        <v>戸田　涼太</v>
      </c>
      <c r="I80" s="5" t="str">
        <f>Sheet1!P22</f>
        <v>①</v>
      </c>
      <c r="J80" s="121" t="str">
        <f>Sheet1!Q22</f>
        <v>郡上</v>
      </c>
      <c r="L80" s="3" t="str">
        <f>Sheet1!S22</f>
        <v>大野　天音</v>
      </c>
      <c r="M80" s="51" t="str">
        <f>Sheet1!T22</f>
        <v>②</v>
      </c>
      <c r="N80" s="121" t="str">
        <f>Sheet1!U22</f>
        <v>加茂</v>
      </c>
      <c r="O80" s="4"/>
      <c r="P80" s="134"/>
      <c r="Q80" s="138"/>
      <c r="R80" s="141"/>
      <c r="S80" s="142"/>
      <c r="T80" s="1"/>
      <c r="U80" s="142"/>
      <c r="V80" s="141"/>
      <c r="W80" s="142"/>
      <c r="X80" s="119"/>
    </row>
    <row r="81" spans="8:25" ht="18" customHeight="1">
      <c r="H81" s="3" t="str">
        <f>Sheet1!O23</f>
        <v>細川　蒼士</v>
      </c>
      <c r="I81" s="6" t="str">
        <f>Sheet1!P23</f>
        <v>②</v>
      </c>
      <c r="J81" s="122"/>
      <c r="L81" s="3" t="str">
        <f>Sheet1!S23</f>
        <v>亀井　萌香</v>
      </c>
      <c r="M81" s="51" t="str">
        <f>Sheet1!T23</f>
        <v>②</v>
      </c>
      <c r="N81" s="122"/>
      <c r="O81" s="4"/>
      <c r="P81" s="133">
        <v>7</v>
      </c>
      <c r="Q81" s="138" t="s">
        <v>66</v>
      </c>
      <c r="R81" s="140" t="s">
        <v>49</v>
      </c>
      <c r="S81" s="142" t="s">
        <v>40</v>
      </c>
      <c r="T81" s="1"/>
      <c r="U81" s="145" t="s">
        <v>169</v>
      </c>
      <c r="V81" s="140" t="s">
        <v>50</v>
      </c>
      <c r="W81" s="142" t="s">
        <v>45</v>
      </c>
      <c r="X81" s="147"/>
      <c r="Y81" s="133"/>
    </row>
    <row r="82" spans="8:25" ht="18" customHeight="1">
      <c r="H82" s="2" t="str">
        <f>Sheet1!O24</f>
        <v>水野峻太朗</v>
      </c>
      <c r="I82" s="5" t="str">
        <f>Sheet1!P24</f>
        <v>①</v>
      </c>
      <c r="J82" s="121" t="str">
        <f>Sheet1!Q24</f>
        <v>郡上</v>
      </c>
      <c r="L82" s="2" t="str">
        <f>Sheet1!S24</f>
        <v>渡邊明衣里</v>
      </c>
      <c r="M82" s="5" t="str">
        <f>Sheet1!T24</f>
        <v>②</v>
      </c>
      <c r="N82" s="121" t="str">
        <f>Sheet1!U24</f>
        <v>東濃実</v>
      </c>
      <c r="O82" s="4"/>
      <c r="P82" s="134"/>
      <c r="Q82" s="138"/>
      <c r="R82" s="141"/>
      <c r="S82" s="142"/>
      <c r="T82" s="1"/>
      <c r="U82" s="142"/>
      <c r="V82" s="141"/>
      <c r="W82" s="142"/>
      <c r="X82" s="119"/>
      <c r="Y82" s="134"/>
    </row>
    <row r="83" spans="8:24" ht="18" customHeight="1">
      <c r="H83" s="3" t="str">
        <f>Sheet1!O25</f>
        <v>入木田颯真</v>
      </c>
      <c r="I83" s="6" t="str">
        <f>Sheet1!P25</f>
        <v>①</v>
      </c>
      <c r="J83" s="122"/>
      <c r="L83" s="3" t="str">
        <f>Sheet1!S25</f>
        <v>岡野紅香乃</v>
      </c>
      <c r="M83" s="51" t="str">
        <f>Sheet1!T25</f>
        <v>①</v>
      </c>
      <c r="N83" s="122"/>
      <c r="O83" s="4"/>
      <c r="P83" s="133">
        <v>8</v>
      </c>
      <c r="Q83" s="138" t="s">
        <v>163</v>
      </c>
      <c r="R83" s="140" t="s">
        <v>50</v>
      </c>
      <c r="S83" s="142" t="s">
        <v>43</v>
      </c>
      <c r="T83" s="1"/>
      <c r="U83" s="145" t="s">
        <v>170</v>
      </c>
      <c r="V83" s="140" t="s">
        <v>50</v>
      </c>
      <c r="W83" s="142" t="s">
        <v>40</v>
      </c>
      <c r="X83" s="119"/>
    </row>
    <row r="84" spans="8:24" ht="18" customHeight="1">
      <c r="H84" s="2" t="str">
        <f>Sheet1!O26</f>
        <v>長尾　俊希</v>
      </c>
      <c r="I84" s="5" t="str">
        <f>Sheet1!P26</f>
        <v>②</v>
      </c>
      <c r="J84" s="121" t="str">
        <f>Sheet1!Q26</f>
        <v>関</v>
      </c>
      <c r="L84" s="2" t="str">
        <f>Sheet1!S26</f>
        <v>古田　唯夏</v>
      </c>
      <c r="M84" s="5" t="str">
        <f>Sheet1!T26</f>
        <v>①</v>
      </c>
      <c r="N84" s="121" t="str">
        <f>Sheet1!U26</f>
        <v>関</v>
      </c>
      <c r="O84" s="4"/>
      <c r="P84" s="134"/>
      <c r="Q84" s="138"/>
      <c r="R84" s="141"/>
      <c r="S84" s="142"/>
      <c r="T84" s="1"/>
      <c r="U84" s="142"/>
      <c r="V84" s="141"/>
      <c r="W84" s="142"/>
      <c r="X84" s="119"/>
    </row>
    <row r="85" spans="8:24" ht="18" customHeight="1">
      <c r="H85" s="3" t="str">
        <f>Sheet1!O27</f>
        <v>下村　　稜</v>
      </c>
      <c r="I85" s="6" t="str">
        <f>Sheet1!P27</f>
        <v>②</v>
      </c>
      <c r="J85" s="122"/>
      <c r="L85" s="3" t="str">
        <f>Sheet1!S27</f>
        <v>石井　　晶</v>
      </c>
      <c r="M85" s="51" t="str">
        <f>Sheet1!T27</f>
        <v>①</v>
      </c>
      <c r="N85" s="122"/>
      <c r="O85" s="4"/>
      <c r="Q85" s="1"/>
      <c r="R85" s="1"/>
      <c r="S85" s="1"/>
      <c r="T85" s="1"/>
      <c r="U85" s="1"/>
      <c r="V85" s="1"/>
      <c r="W85" s="1"/>
      <c r="X85" s="1"/>
    </row>
    <row r="86" spans="8:24" ht="18" customHeight="1">
      <c r="H86" s="2" t="str">
        <f>Sheet1!O28</f>
        <v>橋本　竣史</v>
      </c>
      <c r="I86" s="5" t="str">
        <f>Sheet1!P28</f>
        <v>②</v>
      </c>
      <c r="J86" s="121" t="str">
        <f>Sheet1!Q28</f>
        <v>可児工</v>
      </c>
      <c r="L86" s="2" t="str">
        <f>Sheet1!S28</f>
        <v>川松咲貴菜</v>
      </c>
      <c r="M86" s="5" t="str">
        <f>Sheet1!T28</f>
        <v>②</v>
      </c>
      <c r="N86" s="121" t="str">
        <f>Sheet1!U28</f>
        <v>関有知</v>
      </c>
      <c r="O86" s="4"/>
      <c r="P86" s="133">
        <v>1</v>
      </c>
      <c r="Q86" s="70" t="s">
        <v>63</v>
      </c>
      <c r="R86" s="81" t="s">
        <v>49</v>
      </c>
      <c r="S86" s="71" t="s">
        <v>39</v>
      </c>
      <c r="T86" s="1"/>
      <c r="U86" s="73" t="s">
        <v>168</v>
      </c>
      <c r="V86" s="82" t="s">
        <v>50</v>
      </c>
      <c r="W86" s="72" t="s">
        <v>45</v>
      </c>
      <c r="X86" s="33"/>
    </row>
    <row r="87" spans="8:24" ht="18" customHeight="1">
      <c r="H87" s="3" t="str">
        <f>Sheet1!O29</f>
        <v>畠中健士郎</v>
      </c>
      <c r="I87" s="6" t="str">
        <f>Sheet1!P29</f>
        <v>②</v>
      </c>
      <c r="J87" s="122"/>
      <c r="L87" s="3" t="str">
        <f>Sheet1!S29</f>
        <v>足立　実里</v>
      </c>
      <c r="M87" s="51" t="str">
        <f>Sheet1!T29</f>
        <v>①</v>
      </c>
      <c r="N87" s="122"/>
      <c r="O87" s="4"/>
      <c r="P87" s="134"/>
      <c r="Q87" s="72" t="s">
        <v>64</v>
      </c>
      <c r="R87" s="82" t="s">
        <v>49</v>
      </c>
      <c r="S87" s="71"/>
      <c r="T87" s="1"/>
      <c r="U87" s="75" t="s">
        <v>170</v>
      </c>
      <c r="V87" s="82" t="s">
        <v>50</v>
      </c>
      <c r="W87" s="72"/>
      <c r="X87" s="33"/>
    </row>
    <row r="88" spans="8:24" ht="18" customHeight="1">
      <c r="H88" s="2" t="str">
        <f>Sheet1!O30</f>
        <v>森　　健太</v>
      </c>
      <c r="I88" s="5" t="str">
        <f>Sheet1!P30</f>
        <v>②</v>
      </c>
      <c r="J88" s="121" t="str">
        <f>Sheet1!Q30</f>
        <v>加茂農林</v>
      </c>
      <c r="L88" s="2" t="str">
        <f>Sheet1!S30</f>
        <v>佐伯　弥倖</v>
      </c>
      <c r="M88" s="5" t="str">
        <f>Sheet1!T30</f>
        <v>②</v>
      </c>
      <c r="N88" s="121" t="str">
        <f>Sheet1!U30</f>
        <v>東濃実</v>
      </c>
      <c r="O88" s="4"/>
      <c r="P88" s="133">
        <v>2</v>
      </c>
      <c r="Q88" s="72" t="s">
        <v>68</v>
      </c>
      <c r="R88" s="82" t="s">
        <v>49</v>
      </c>
      <c r="S88" s="71" t="s">
        <v>40</v>
      </c>
      <c r="T88" s="1"/>
      <c r="U88" s="73" t="s">
        <v>166</v>
      </c>
      <c r="V88" s="82" t="s">
        <v>50</v>
      </c>
      <c r="W88" s="72" t="s">
        <v>40</v>
      </c>
      <c r="X88" s="33"/>
    </row>
    <row r="89" spans="8:24" ht="18" customHeight="1">
      <c r="H89" s="3" t="str">
        <f>Sheet1!O31</f>
        <v>鈴木　博斗</v>
      </c>
      <c r="I89" s="6" t="str">
        <f>Sheet1!P31</f>
        <v>②</v>
      </c>
      <c r="J89" s="122"/>
      <c r="L89" s="3" t="str">
        <f>Sheet1!S31</f>
        <v>池井戸天音</v>
      </c>
      <c r="M89" s="51" t="str">
        <f>Sheet1!T31</f>
        <v>②</v>
      </c>
      <c r="N89" s="122"/>
      <c r="O89" s="4"/>
      <c r="P89" s="134"/>
      <c r="Q89" s="72" t="s">
        <v>67</v>
      </c>
      <c r="R89" s="82" t="s">
        <v>49</v>
      </c>
      <c r="S89" s="71"/>
      <c r="T89" s="1"/>
      <c r="U89" s="73" t="s">
        <v>169</v>
      </c>
      <c r="V89" s="82" t="s">
        <v>50</v>
      </c>
      <c r="W89" s="72"/>
      <c r="X89" s="33"/>
    </row>
    <row r="90" spans="8:24" ht="18" customHeight="1">
      <c r="H90" s="2" t="str">
        <f>Sheet1!O32</f>
        <v>石埜　光輝</v>
      </c>
      <c r="I90" s="5" t="str">
        <f>Sheet1!P32</f>
        <v>①</v>
      </c>
      <c r="J90" s="121" t="str">
        <f>Sheet1!Q32</f>
        <v>麗澤瑞浪</v>
      </c>
      <c r="L90" s="2" t="str">
        <f>Sheet1!S32</f>
        <v>大宮　涼乃</v>
      </c>
      <c r="M90" s="5" t="str">
        <f>Sheet1!T32</f>
        <v>②</v>
      </c>
      <c r="N90" s="121" t="str">
        <f>Sheet1!U32</f>
        <v>恵那</v>
      </c>
      <c r="O90" s="4"/>
      <c r="P90" s="133">
        <v>3</v>
      </c>
      <c r="Q90" s="72" t="s">
        <v>65</v>
      </c>
      <c r="R90" s="82" t="s">
        <v>49</v>
      </c>
      <c r="S90" s="71" t="s">
        <v>39</v>
      </c>
      <c r="T90" s="1"/>
      <c r="U90" s="73" t="s">
        <v>70</v>
      </c>
      <c r="V90" s="82" t="s">
        <v>49</v>
      </c>
      <c r="W90" s="72" t="s">
        <v>40</v>
      </c>
      <c r="X90" s="33"/>
    </row>
    <row r="91" spans="8:24" ht="18" customHeight="1">
      <c r="H91" s="3" t="str">
        <f>Sheet1!O33</f>
        <v>川田　駿実</v>
      </c>
      <c r="I91" s="6" t="str">
        <f>Sheet1!P33</f>
        <v>①</v>
      </c>
      <c r="J91" s="122"/>
      <c r="L91" s="3" t="str">
        <f>Sheet1!S33</f>
        <v>荒川　　葵</v>
      </c>
      <c r="M91" s="51" t="str">
        <f>Sheet1!T33</f>
        <v>②</v>
      </c>
      <c r="N91" s="122"/>
      <c r="O91" s="4"/>
      <c r="P91" s="134"/>
      <c r="Q91" s="72" t="s">
        <v>164</v>
      </c>
      <c r="R91" s="82" t="s">
        <v>49</v>
      </c>
      <c r="S91" s="71"/>
      <c r="T91" s="1"/>
      <c r="U91" s="73" t="s">
        <v>71</v>
      </c>
      <c r="V91" s="82" t="s">
        <v>49</v>
      </c>
      <c r="W91" s="72"/>
      <c r="X91" s="33"/>
    </row>
    <row r="92" spans="8:24" ht="18" customHeight="1">
      <c r="H92" s="2" t="str">
        <f>Sheet1!O34</f>
        <v>村田　英夢</v>
      </c>
      <c r="I92" s="5" t="str">
        <f>Sheet1!P34</f>
        <v>①</v>
      </c>
      <c r="J92" s="121" t="str">
        <f>Sheet1!Q34</f>
        <v>麗澤瑞浪</v>
      </c>
      <c r="L92" s="2" t="str">
        <f>Sheet1!S34</f>
        <v>小野　莉楽</v>
      </c>
      <c r="M92" s="5" t="str">
        <f>Sheet1!T34</f>
        <v>②</v>
      </c>
      <c r="N92" s="121" t="str">
        <f>Sheet1!U34</f>
        <v>麗澤瑞浪</v>
      </c>
      <c r="O92" s="4"/>
      <c r="P92" s="133">
        <v>4</v>
      </c>
      <c r="Q92" s="72" t="s">
        <v>74</v>
      </c>
      <c r="R92" s="82" t="s">
        <v>49</v>
      </c>
      <c r="S92" s="71" t="s">
        <v>40</v>
      </c>
      <c r="T92" s="1"/>
      <c r="U92" s="73" t="s">
        <v>73</v>
      </c>
      <c r="V92" s="80" t="s">
        <v>49</v>
      </c>
      <c r="W92" s="72" t="s">
        <v>45</v>
      </c>
      <c r="X92" s="33"/>
    </row>
    <row r="93" spans="8:24" ht="18" customHeight="1">
      <c r="H93" s="3" t="str">
        <f>Sheet1!O35</f>
        <v>立石　真也</v>
      </c>
      <c r="I93" s="6" t="str">
        <f>Sheet1!P35</f>
        <v>①</v>
      </c>
      <c r="J93" s="122"/>
      <c r="L93" s="3" t="str">
        <f>Sheet1!S35</f>
        <v>加藤　璃々</v>
      </c>
      <c r="M93" s="51" t="str">
        <f>Sheet1!T35</f>
        <v>①</v>
      </c>
      <c r="N93" s="122"/>
      <c r="O93" s="4"/>
      <c r="P93" s="134"/>
      <c r="Q93" s="72" t="s">
        <v>165</v>
      </c>
      <c r="R93" s="80" t="s">
        <v>50</v>
      </c>
      <c r="S93" s="71"/>
      <c r="T93" s="1"/>
      <c r="U93" s="73" t="s">
        <v>75</v>
      </c>
      <c r="V93" s="82" t="s">
        <v>49</v>
      </c>
      <c r="W93" s="72"/>
      <c r="X93" s="33"/>
    </row>
    <row r="94" spans="8:15" ht="18" customHeight="1">
      <c r="H94" s="2" t="str">
        <f>Sheet1!O36</f>
        <v>小澤　　光</v>
      </c>
      <c r="I94" s="5" t="str">
        <f>Sheet1!P36</f>
        <v>②</v>
      </c>
      <c r="J94" s="121" t="str">
        <f>Sheet1!Q36</f>
        <v>麗澤瑞浪</v>
      </c>
      <c r="L94" s="2" t="str">
        <f>Sheet1!S36</f>
        <v>各務　稔梨</v>
      </c>
      <c r="M94" s="5" t="str">
        <f>Sheet1!T36</f>
        <v>②</v>
      </c>
      <c r="N94" s="121" t="str">
        <f>Sheet1!U36</f>
        <v>多治見北</v>
      </c>
      <c r="O94" s="4"/>
    </row>
    <row r="95" spans="8:15" ht="18" customHeight="1">
      <c r="H95" s="3" t="str">
        <f>Sheet1!O37</f>
        <v>淺野　洸司</v>
      </c>
      <c r="I95" s="6" t="str">
        <f>Sheet1!P37</f>
        <v>①</v>
      </c>
      <c r="J95" s="122"/>
      <c r="L95" s="3" t="str">
        <f>Sheet1!S37</f>
        <v>鈴木　るな</v>
      </c>
      <c r="M95" s="51" t="str">
        <f>Sheet1!T37</f>
        <v>②</v>
      </c>
      <c r="N95" s="122"/>
      <c r="O95" s="4"/>
    </row>
    <row r="96" spans="8:15" ht="18" customHeight="1">
      <c r="H96" s="2" t="str">
        <f>Sheet1!O38</f>
        <v>奥田　晃平</v>
      </c>
      <c r="I96" s="5" t="str">
        <f>Sheet1!P38</f>
        <v>②</v>
      </c>
      <c r="J96" s="121" t="str">
        <f>Sheet1!Q38</f>
        <v>麗澤瑞浪</v>
      </c>
      <c r="L96" s="2" t="str">
        <f>Sheet1!S38</f>
        <v>袖山　萌愛</v>
      </c>
      <c r="M96" s="5" t="str">
        <f>Sheet1!T38</f>
        <v>②</v>
      </c>
      <c r="N96" s="121" t="str">
        <f>Sheet1!U38</f>
        <v>麗澤瑞浪</v>
      </c>
      <c r="O96" s="4"/>
    </row>
    <row r="97" spans="8:15" ht="18" customHeight="1">
      <c r="H97" s="3" t="str">
        <f>Sheet1!O39</f>
        <v>熊本　優弥</v>
      </c>
      <c r="I97" s="6" t="str">
        <f>Sheet1!P39</f>
        <v>①</v>
      </c>
      <c r="J97" s="122"/>
      <c r="L97" s="3" t="str">
        <f>Sheet1!S39</f>
        <v>成瀬　日向</v>
      </c>
      <c r="M97" s="51" t="str">
        <f>Sheet1!T39</f>
        <v>②</v>
      </c>
      <c r="N97" s="122"/>
      <c r="O97" s="4"/>
    </row>
    <row r="98" spans="8:15" ht="18" customHeight="1">
      <c r="H98" s="2" t="str">
        <f>Sheet1!O40</f>
        <v>高橋　宗佑</v>
      </c>
      <c r="I98" s="5" t="str">
        <f>Sheet1!P40</f>
        <v>①</v>
      </c>
      <c r="J98" s="121" t="str">
        <f>Sheet1!Q40</f>
        <v>麗澤瑞浪</v>
      </c>
      <c r="L98" s="2" t="str">
        <f>Sheet1!S40</f>
        <v>榎津　綾純</v>
      </c>
      <c r="M98" s="5" t="str">
        <f>Sheet1!T40</f>
        <v>②</v>
      </c>
      <c r="N98" s="121" t="str">
        <f>Sheet1!U40</f>
        <v>恵那</v>
      </c>
      <c r="O98" s="4"/>
    </row>
    <row r="99" spans="8:15" ht="18" customHeight="1">
      <c r="H99" s="3" t="str">
        <f>Sheet1!O41</f>
        <v>松﨑　友哉</v>
      </c>
      <c r="I99" s="6" t="str">
        <f>Sheet1!P41</f>
        <v>①</v>
      </c>
      <c r="J99" s="122"/>
      <c r="L99" s="3" t="str">
        <f>Sheet1!S41</f>
        <v>水野　瑚都</v>
      </c>
      <c r="M99" s="51" t="str">
        <f>Sheet1!T41</f>
        <v>②</v>
      </c>
      <c r="N99" s="122"/>
      <c r="O99" s="4"/>
    </row>
  </sheetData>
  <sheetProtection/>
  <mergeCells count="363">
    <mergeCell ref="Z77:Z78"/>
    <mergeCell ref="Y81:Y82"/>
    <mergeCell ref="X77:X78"/>
    <mergeCell ref="X79:X80"/>
    <mergeCell ref="X81:X82"/>
    <mergeCell ref="W81:W82"/>
    <mergeCell ref="W83:W84"/>
    <mergeCell ref="X83:X84"/>
    <mergeCell ref="Y77:Y78"/>
    <mergeCell ref="X69:X70"/>
    <mergeCell ref="X71:X72"/>
    <mergeCell ref="X73:X74"/>
    <mergeCell ref="X75:X76"/>
    <mergeCell ref="V77:V78"/>
    <mergeCell ref="V79:V80"/>
    <mergeCell ref="V81:V82"/>
    <mergeCell ref="V83:V84"/>
    <mergeCell ref="W69:W70"/>
    <mergeCell ref="W71:W72"/>
    <mergeCell ref="W73:W74"/>
    <mergeCell ref="W75:W76"/>
    <mergeCell ref="W77:W78"/>
    <mergeCell ref="W79:W80"/>
    <mergeCell ref="U81:U82"/>
    <mergeCell ref="U83:U84"/>
    <mergeCell ref="V60:V61"/>
    <mergeCell ref="V62:V63"/>
    <mergeCell ref="V64:V65"/>
    <mergeCell ref="V66:V67"/>
    <mergeCell ref="V69:V70"/>
    <mergeCell ref="V71:V72"/>
    <mergeCell ref="V73:V74"/>
    <mergeCell ref="V75:V76"/>
    <mergeCell ref="U69:U70"/>
    <mergeCell ref="U71:U72"/>
    <mergeCell ref="U73:U74"/>
    <mergeCell ref="U75:U76"/>
    <mergeCell ref="U79:U80"/>
    <mergeCell ref="U77:U78"/>
    <mergeCell ref="T60:T61"/>
    <mergeCell ref="T62:T63"/>
    <mergeCell ref="T64:T65"/>
    <mergeCell ref="T66:T67"/>
    <mergeCell ref="U60:U61"/>
    <mergeCell ref="U62:U63"/>
    <mergeCell ref="U64:U65"/>
    <mergeCell ref="U66:U67"/>
    <mergeCell ref="S73:S74"/>
    <mergeCell ref="S75:S76"/>
    <mergeCell ref="S77:S78"/>
    <mergeCell ref="S79:S80"/>
    <mergeCell ref="S81:S82"/>
    <mergeCell ref="S83:S84"/>
    <mergeCell ref="S60:S61"/>
    <mergeCell ref="S62:S63"/>
    <mergeCell ref="S64:S65"/>
    <mergeCell ref="S66:S67"/>
    <mergeCell ref="S69:S70"/>
    <mergeCell ref="S71:S72"/>
    <mergeCell ref="R73:R74"/>
    <mergeCell ref="R75:R76"/>
    <mergeCell ref="R77:R78"/>
    <mergeCell ref="R79:R80"/>
    <mergeCell ref="R81:R82"/>
    <mergeCell ref="R83:R84"/>
    <mergeCell ref="Q77:Q78"/>
    <mergeCell ref="Q79:Q80"/>
    <mergeCell ref="Q81:Q82"/>
    <mergeCell ref="Q83:Q84"/>
    <mergeCell ref="R60:R61"/>
    <mergeCell ref="R62:R63"/>
    <mergeCell ref="R64:R65"/>
    <mergeCell ref="R66:R67"/>
    <mergeCell ref="R69:R70"/>
    <mergeCell ref="R71:R72"/>
    <mergeCell ref="P90:P91"/>
    <mergeCell ref="P92:P93"/>
    <mergeCell ref="Q60:Q61"/>
    <mergeCell ref="Q62:Q63"/>
    <mergeCell ref="Q64:Q65"/>
    <mergeCell ref="Q66:Q67"/>
    <mergeCell ref="Q69:Q70"/>
    <mergeCell ref="Q71:Q72"/>
    <mergeCell ref="Q73:Q74"/>
    <mergeCell ref="Q75:Q76"/>
    <mergeCell ref="P77:P78"/>
    <mergeCell ref="P79:P80"/>
    <mergeCell ref="P81:P82"/>
    <mergeCell ref="P83:P84"/>
    <mergeCell ref="P86:P87"/>
    <mergeCell ref="P88:P89"/>
    <mergeCell ref="N96:N97"/>
    <mergeCell ref="N98:N99"/>
    <mergeCell ref="P60:P61"/>
    <mergeCell ref="P62:P63"/>
    <mergeCell ref="P64:P65"/>
    <mergeCell ref="P66:P67"/>
    <mergeCell ref="P69:P70"/>
    <mergeCell ref="P71:P72"/>
    <mergeCell ref="P73:P74"/>
    <mergeCell ref="P75:P76"/>
    <mergeCell ref="N84:N85"/>
    <mergeCell ref="N86:N87"/>
    <mergeCell ref="N88:N89"/>
    <mergeCell ref="N90:N91"/>
    <mergeCell ref="N92:N93"/>
    <mergeCell ref="N94:N95"/>
    <mergeCell ref="N72:N73"/>
    <mergeCell ref="N74:N75"/>
    <mergeCell ref="N76:N77"/>
    <mergeCell ref="N78:N79"/>
    <mergeCell ref="N80:N81"/>
    <mergeCell ref="N82:N83"/>
    <mergeCell ref="N60:N61"/>
    <mergeCell ref="N62:N63"/>
    <mergeCell ref="N64:N65"/>
    <mergeCell ref="N66:N67"/>
    <mergeCell ref="N68:N69"/>
    <mergeCell ref="N70:N71"/>
    <mergeCell ref="N39:N40"/>
    <mergeCell ref="N41:N42"/>
    <mergeCell ref="N43:N44"/>
    <mergeCell ref="N45:N46"/>
    <mergeCell ref="N47:N48"/>
    <mergeCell ref="N49:N50"/>
    <mergeCell ref="N27:N28"/>
    <mergeCell ref="N29:N30"/>
    <mergeCell ref="N31:N32"/>
    <mergeCell ref="N33:N34"/>
    <mergeCell ref="N35:N36"/>
    <mergeCell ref="N37:N38"/>
    <mergeCell ref="N15:N16"/>
    <mergeCell ref="N17:N18"/>
    <mergeCell ref="N19:N20"/>
    <mergeCell ref="N21:N22"/>
    <mergeCell ref="N23:N24"/>
    <mergeCell ref="N25:N26"/>
    <mergeCell ref="N3:N4"/>
    <mergeCell ref="N5:N6"/>
    <mergeCell ref="N7:N8"/>
    <mergeCell ref="N9:N10"/>
    <mergeCell ref="N11:N12"/>
    <mergeCell ref="N13:N14"/>
    <mergeCell ref="M39:M40"/>
    <mergeCell ref="M41:M42"/>
    <mergeCell ref="M43:M44"/>
    <mergeCell ref="M45:M46"/>
    <mergeCell ref="M47:M48"/>
    <mergeCell ref="M49:M50"/>
    <mergeCell ref="M27:M28"/>
    <mergeCell ref="M29:M30"/>
    <mergeCell ref="M31:M32"/>
    <mergeCell ref="M33:M34"/>
    <mergeCell ref="M35:M36"/>
    <mergeCell ref="M37:M38"/>
    <mergeCell ref="M15:M16"/>
    <mergeCell ref="M17:M18"/>
    <mergeCell ref="M19:M20"/>
    <mergeCell ref="M21:M22"/>
    <mergeCell ref="M23:M24"/>
    <mergeCell ref="M25:M26"/>
    <mergeCell ref="L43:L44"/>
    <mergeCell ref="L45:L46"/>
    <mergeCell ref="L47:L48"/>
    <mergeCell ref="L49:L50"/>
    <mergeCell ref="M3:M4"/>
    <mergeCell ref="M5:M6"/>
    <mergeCell ref="M7:M8"/>
    <mergeCell ref="M9:M10"/>
    <mergeCell ref="M11:M12"/>
    <mergeCell ref="M13:M14"/>
    <mergeCell ref="L31:L32"/>
    <mergeCell ref="L33:L34"/>
    <mergeCell ref="L35:L36"/>
    <mergeCell ref="L37:L38"/>
    <mergeCell ref="L39:L40"/>
    <mergeCell ref="L41:L42"/>
    <mergeCell ref="L19:L20"/>
    <mergeCell ref="L21:L22"/>
    <mergeCell ref="L23:L24"/>
    <mergeCell ref="L25:L26"/>
    <mergeCell ref="L27:L28"/>
    <mergeCell ref="L29:L30"/>
    <mergeCell ref="J96:J97"/>
    <mergeCell ref="J98:J99"/>
    <mergeCell ref="L3:L4"/>
    <mergeCell ref="L5:L6"/>
    <mergeCell ref="L7:L8"/>
    <mergeCell ref="L9:L10"/>
    <mergeCell ref="L11:L12"/>
    <mergeCell ref="L13:L14"/>
    <mergeCell ref="L15:L16"/>
    <mergeCell ref="L17:L18"/>
    <mergeCell ref="J84:J85"/>
    <mergeCell ref="J86:J87"/>
    <mergeCell ref="J88:J89"/>
    <mergeCell ref="J90:J91"/>
    <mergeCell ref="J92:J93"/>
    <mergeCell ref="J94:J95"/>
    <mergeCell ref="J72:J73"/>
    <mergeCell ref="J74:J75"/>
    <mergeCell ref="J76:J77"/>
    <mergeCell ref="J78:J79"/>
    <mergeCell ref="J80:J81"/>
    <mergeCell ref="J82:J83"/>
    <mergeCell ref="J60:J61"/>
    <mergeCell ref="J62:J63"/>
    <mergeCell ref="J64:J65"/>
    <mergeCell ref="J66:J67"/>
    <mergeCell ref="J68:J69"/>
    <mergeCell ref="J70:J71"/>
    <mergeCell ref="J39:J40"/>
    <mergeCell ref="J41:J42"/>
    <mergeCell ref="J43:J44"/>
    <mergeCell ref="J45:J46"/>
    <mergeCell ref="J47:J48"/>
    <mergeCell ref="J49:J50"/>
    <mergeCell ref="J27:J28"/>
    <mergeCell ref="J29:J30"/>
    <mergeCell ref="J31:J32"/>
    <mergeCell ref="J33:J34"/>
    <mergeCell ref="J35:J36"/>
    <mergeCell ref="J37:J38"/>
    <mergeCell ref="J15:J16"/>
    <mergeCell ref="J17:J18"/>
    <mergeCell ref="J19:J20"/>
    <mergeCell ref="J21:J22"/>
    <mergeCell ref="J23:J24"/>
    <mergeCell ref="J25:J26"/>
    <mergeCell ref="J3:J4"/>
    <mergeCell ref="J5:J6"/>
    <mergeCell ref="J7:J8"/>
    <mergeCell ref="J9:J10"/>
    <mergeCell ref="J11:J12"/>
    <mergeCell ref="J13:J14"/>
    <mergeCell ref="I39:I40"/>
    <mergeCell ref="I41:I42"/>
    <mergeCell ref="I43:I44"/>
    <mergeCell ref="I45:I46"/>
    <mergeCell ref="I47:I48"/>
    <mergeCell ref="I49:I50"/>
    <mergeCell ref="I27:I28"/>
    <mergeCell ref="I29:I30"/>
    <mergeCell ref="I31:I32"/>
    <mergeCell ref="I33:I34"/>
    <mergeCell ref="I35:I36"/>
    <mergeCell ref="I37:I38"/>
    <mergeCell ref="I15:I16"/>
    <mergeCell ref="I17:I18"/>
    <mergeCell ref="I19:I20"/>
    <mergeCell ref="I21:I22"/>
    <mergeCell ref="I23:I24"/>
    <mergeCell ref="I25:I26"/>
    <mergeCell ref="I3:I4"/>
    <mergeCell ref="I5:I6"/>
    <mergeCell ref="I7:I8"/>
    <mergeCell ref="I9:I10"/>
    <mergeCell ref="I11:I12"/>
    <mergeCell ref="I13:I14"/>
    <mergeCell ref="H39:H40"/>
    <mergeCell ref="H41:H42"/>
    <mergeCell ref="H43:H44"/>
    <mergeCell ref="H45:H46"/>
    <mergeCell ref="H47:H48"/>
    <mergeCell ref="H49:H50"/>
    <mergeCell ref="H27:H28"/>
    <mergeCell ref="H29:H30"/>
    <mergeCell ref="H31:H32"/>
    <mergeCell ref="H33:H34"/>
    <mergeCell ref="H35:H36"/>
    <mergeCell ref="H37:H38"/>
    <mergeCell ref="H15:H16"/>
    <mergeCell ref="H17:H18"/>
    <mergeCell ref="H19:H20"/>
    <mergeCell ref="H21:H22"/>
    <mergeCell ref="H23:H24"/>
    <mergeCell ref="H25:H26"/>
    <mergeCell ref="H3:H4"/>
    <mergeCell ref="H5:H6"/>
    <mergeCell ref="H7:H8"/>
    <mergeCell ref="H9:H10"/>
    <mergeCell ref="H11:H12"/>
    <mergeCell ref="H13:H14"/>
    <mergeCell ref="F31:F32"/>
    <mergeCell ref="F33:F34"/>
    <mergeCell ref="F62:F63"/>
    <mergeCell ref="F64:F65"/>
    <mergeCell ref="F66:F67"/>
    <mergeCell ref="F68:F69"/>
    <mergeCell ref="F19:F20"/>
    <mergeCell ref="F21:F22"/>
    <mergeCell ref="F23:F24"/>
    <mergeCell ref="F25:F26"/>
    <mergeCell ref="F27:F28"/>
    <mergeCell ref="F29:F30"/>
    <mergeCell ref="E66:E67"/>
    <mergeCell ref="E68:E69"/>
    <mergeCell ref="F3:F4"/>
    <mergeCell ref="F5:F6"/>
    <mergeCell ref="F7:F8"/>
    <mergeCell ref="F9:F10"/>
    <mergeCell ref="F11:F12"/>
    <mergeCell ref="F13:F14"/>
    <mergeCell ref="F15:F16"/>
    <mergeCell ref="F17:F18"/>
    <mergeCell ref="E27:E28"/>
    <mergeCell ref="E29:E30"/>
    <mergeCell ref="E31:E32"/>
    <mergeCell ref="E33:E34"/>
    <mergeCell ref="E62:E63"/>
    <mergeCell ref="E64:E65"/>
    <mergeCell ref="E15:E16"/>
    <mergeCell ref="E17:E18"/>
    <mergeCell ref="E19:E20"/>
    <mergeCell ref="E21:E22"/>
    <mergeCell ref="E23:E24"/>
    <mergeCell ref="E25:E26"/>
    <mergeCell ref="E3:E4"/>
    <mergeCell ref="E5:E6"/>
    <mergeCell ref="E7:E8"/>
    <mergeCell ref="E9:E10"/>
    <mergeCell ref="E11:E12"/>
    <mergeCell ref="E13:E14"/>
    <mergeCell ref="C31:C32"/>
    <mergeCell ref="C33:C34"/>
    <mergeCell ref="C62:C63"/>
    <mergeCell ref="C64:C65"/>
    <mergeCell ref="C66:C67"/>
    <mergeCell ref="C68:C69"/>
    <mergeCell ref="C19:C20"/>
    <mergeCell ref="C21:C22"/>
    <mergeCell ref="C23:C24"/>
    <mergeCell ref="C25:C26"/>
    <mergeCell ref="C27:C28"/>
    <mergeCell ref="C29:C30"/>
    <mergeCell ref="B66:B67"/>
    <mergeCell ref="B68:B69"/>
    <mergeCell ref="C3:C4"/>
    <mergeCell ref="C5:C6"/>
    <mergeCell ref="C7:C8"/>
    <mergeCell ref="C9:C10"/>
    <mergeCell ref="C11:C12"/>
    <mergeCell ref="C13:C14"/>
    <mergeCell ref="C15:C16"/>
    <mergeCell ref="C17:C18"/>
    <mergeCell ref="B27:B28"/>
    <mergeCell ref="B29:B30"/>
    <mergeCell ref="B31:B32"/>
    <mergeCell ref="B33:B34"/>
    <mergeCell ref="B62:B63"/>
    <mergeCell ref="B64:B65"/>
    <mergeCell ref="B15:B16"/>
    <mergeCell ref="B17:B18"/>
    <mergeCell ref="B19:B20"/>
    <mergeCell ref="B21:B22"/>
    <mergeCell ref="B23:B24"/>
    <mergeCell ref="B25:B26"/>
    <mergeCell ref="B3:B4"/>
    <mergeCell ref="B5:B6"/>
    <mergeCell ref="B7:B8"/>
    <mergeCell ref="B9:B10"/>
    <mergeCell ref="B11:B12"/>
    <mergeCell ref="B13:B14"/>
  </mergeCells>
  <printOptions/>
  <pageMargins left="0.2" right="0.20972222222222223" top="1" bottom="0.7395833333333334" header="0.5111111111111111" footer="0.5111111111111111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V41"/>
  <sheetViews>
    <sheetView zoomScalePageLayoutView="0" workbookViewId="0" topLeftCell="A1">
      <selection activeCell="A8" sqref="A8"/>
    </sheetView>
  </sheetViews>
  <sheetFormatPr defaultColWidth="9.00390625" defaultRowHeight="13.5"/>
  <cols>
    <col min="1" max="1" width="15.375" style="34" bestFit="1" customWidth="1"/>
    <col min="2" max="3" width="2.375" style="34" customWidth="1"/>
    <col min="4" max="4" width="15.375" style="34" bestFit="1" customWidth="1"/>
    <col min="5" max="6" width="3.25390625" style="34" customWidth="1"/>
    <col min="7" max="7" width="13.00390625" style="34" bestFit="1" customWidth="1"/>
    <col min="8" max="8" width="4.125" style="34" bestFit="1" customWidth="1"/>
    <col min="9" max="9" width="10.625" style="34" bestFit="1" customWidth="1"/>
    <col min="10" max="10" width="5.125" style="34" customWidth="1"/>
    <col min="11" max="11" width="13.00390625" style="34" bestFit="1" customWidth="1"/>
    <col min="12" max="12" width="4.125" style="34" bestFit="1" customWidth="1"/>
    <col min="13" max="13" width="10.625" style="34" bestFit="1" customWidth="1"/>
    <col min="14" max="14" width="3.875" style="34" customWidth="1"/>
    <col min="15" max="15" width="13.00390625" style="34" bestFit="1" customWidth="1"/>
    <col min="16" max="16" width="4.125" style="34" bestFit="1" customWidth="1"/>
    <col min="17" max="17" width="10.625" style="34" bestFit="1" customWidth="1"/>
    <col min="18" max="18" width="4.75390625" style="34" customWidth="1"/>
    <col min="19" max="19" width="13.00390625" style="34" bestFit="1" customWidth="1"/>
    <col min="20" max="20" width="4.125" style="34" bestFit="1" customWidth="1"/>
    <col min="21" max="21" width="10.625" style="34" bestFit="1" customWidth="1"/>
    <col min="22" max="22" width="4.375" style="34" customWidth="1"/>
    <col min="23" max="16384" width="9.00390625" style="34" customWidth="1"/>
  </cols>
  <sheetData>
    <row r="1" spans="1:19" ht="13.5">
      <c r="A1" s="34" t="s">
        <v>26</v>
      </c>
      <c r="D1" s="34" t="s">
        <v>27</v>
      </c>
      <c r="G1" s="34" t="s">
        <v>28</v>
      </c>
      <c r="K1" s="34" t="s">
        <v>29</v>
      </c>
      <c r="O1" s="34" t="s">
        <v>33</v>
      </c>
      <c r="S1" s="34" t="s">
        <v>34</v>
      </c>
    </row>
    <row r="2" spans="1:22" ht="13.5">
      <c r="A2" s="83" t="s">
        <v>40</v>
      </c>
      <c r="D2" s="83" t="s">
        <v>45</v>
      </c>
      <c r="G2" s="83" t="s">
        <v>171</v>
      </c>
      <c r="H2" s="83" t="s">
        <v>50</v>
      </c>
      <c r="I2" s="83" t="s">
        <v>40</v>
      </c>
      <c r="J2" s="87"/>
      <c r="K2" s="83" t="s">
        <v>73</v>
      </c>
      <c r="L2" s="83" t="s">
        <v>49</v>
      </c>
      <c r="M2" s="83" t="s">
        <v>45</v>
      </c>
      <c r="N2" s="87"/>
      <c r="O2" s="83" t="s">
        <v>175</v>
      </c>
      <c r="P2" s="83" t="s">
        <v>49</v>
      </c>
      <c r="Q2" s="83" t="s">
        <v>46</v>
      </c>
      <c r="R2" s="87"/>
      <c r="S2" s="83" t="s">
        <v>179</v>
      </c>
      <c r="T2" s="83" t="s">
        <v>50</v>
      </c>
      <c r="U2" s="83" t="s">
        <v>45</v>
      </c>
      <c r="V2" s="87"/>
    </row>
    <row r="3" spans="1:22" ht="13.5">
      <c r="A3" s="83" t="s">
        <v>36</v>
      </c>
      <c r="D3" s="83" t="s">
        <v>56</v>
      </c>
      <c r="G3" s="83" t="s">
        <v>172</v>
      </c>
      <c r="H3" s="83" t="s">
        <v>50</v>
      </c>
      <c r="I3" s="83" t="s">
        <v>40</v>
      </c>
      <c r="J3" s="87"/>
      <c r="K3" s="83" t="s">
        <v>179</v>
      </c>
      <c r="L3" s="83" t="s">
        <v>50</v>
      </c>
      <c r="M3" s="83" t="s">
        <v>45</v>
      </c>
      <c r="N3" s="87"/>
      <c r="O3" s="83" t="s">
        <v>185</v>
      </c>
      <c r="P3" s="83" t="s">
        <v>49</v>
      </c>
      <c r="Q3" s="83"/>
      <c r="R3" s="87"/>
      <c r="S3" s="83" t="s">
        <v>181</v>
      </c>
      <c r="T3" s="83" t="s">
        <v>50</v>
      </c>
      <c r="U3" s="83"/>
      <c r="V3" s="87"/>
    </row>
    <row r="4" spans="1:22" ht="13.5">
      <c r="A4" s="83" t="s">
        <v>35</v>
      </c>
      <c r="D4" s="83" t="s">
        <v>62</v>
      </c>
      <c r="G4" s="83" t="s">
        <v>173</v>
      </c>
      <c r="H4" s="83" t="s">
        <v>49</v>
      </c>
      <c r="I4" s="83" t="s">
        <v>36</v>
      </c>
      <c r="J4" s="87"/>
      <c r="K4" s="83" t="s">
        <v>180</v>
      </c>
      <c r="L4" s="83" t="s">
        <v>49</v>
      </c>
      <c r="M4" s="83" t="s">
        <v>184</v>
      </c>
      <c r="N4" s="87"/>
      <c r="O4" s="83" t="s">
        <v>172</v>
      </c>
      <c r="P4" s="83" t="s">
        <v>50</v>
      </c>
      <c r="Q4" s="83" t="s">
        <v>40</v>
      </c>
      <c r="R4" s="87"/>
      <c r="S4" s="83" t="s">
        <v>180</v>
      </c>
      <c r="T4" s="83" t="s">
        <v>49</v>
      </c>
      <c r="U4" s="83" t="s">
        <v>184</v>
      </c>
      <c r="V4" s="87"/>
    </row>
    <row r="5" spans="1:22" ht="13.5">
      <c r="A5" s="83" t="s">
        <v>46</v>
      </c>
      <c r="D5" s="83" t="s">
        <v>35</v>
      </c>
      <c r="G5" s="83" t="s">
        <v>174</v>
      </c>
      <c r="H5" s="83" t="s">
        <v>49</v>
      </c>
      <c r="I5" s="83" t="s">
        <v>35</v>
      </c>
      <c r="J5" s="87"/>
      <c r="K5" s="83" t="s">
        <v>181</v>
      </c>
      <c r="L5" s="83" t="s">
        <v>50</v>
      </c>
      <c r="M5" s="83" t="s">
        <v>45</v>
      </c>
      <c r="N5" s="87"/>
      <c r="O5" s="83" t="s">
        <v>186</v>
      </c>
      <c r="P5" s="83" t="s">
        <v>50</v>
      </c>
      <c r="Q5" s="83"/>
      <c r="R5" s="87"/>
      <c r="S5" s="83" t="s">
        <v>194</v>
      </c>
      <c r="T5" s="83" t="s">
        <v>49</v>
      </c>
      <c r="U5" s="83"/>
      <c r="V5" s="87"/>
    </row>
    <row r="6" spans="1:22" ht="13.5">
      <c r="A6" s="83" t="s">
        <v>84</v>
      </c>
      <c r="D6" s="83" t="s">
        <v>79</v>
      </c>
      <c r="G6" s="83" t="s">
        <v>175</v>
      </c>
      <c r="H6" s="83" t="s">
        <v>49</v>
      </c>
      <c r="I6" s="83" t="s">
        <v>46</v>
      </c>
      <c r="J6" s="87"/>
      <c r="K6" s="83" t="s">
        <v>75</v>
      </c>
      <c r="L6" s="83" t="s">
        <v>49</v>
      </c>
      <c r="M6" s="83" t="s">
        <v>45</v>
      </c>
      <c r="N6" s="87"/>
      <c r="O6" s="83" t="s">
        <v>174</v>
      </c>
      <c r="P6" s="83" t="s">
        <v>49</v>
      </c>
      <c r="Q6" s="83" t="s">
        <v>35</v>
      </c>
      <c r="R6" s="87"/>
      <c r="S6" s="83" t="s">
        <v>195</v>
      </c>
      <c r="T6" s="83" t="s">
        <v>49</v>
      </c>
      <c r="U6" s="83" t="s">
        <v>62</v>
      </c>
      <c r="V6" s="87"/>
    </row>
    <row r="7" spans="1:22" ht="13.5">
      <c r="A7" s="83" t="s">
        <v>58</v>
      </c>
      <c r="D7" s="83" t="s">
        <v>36</v>
      </c>
      <c r="G7" s="83" t="s">
        <v>176</v>
      </c>
      <c r="H7" s="83" t="s">
        <v>49</v>
      </c>
      <c r="I7" s="83" t="s">
        <v>36</v>
      </c>
      <c r="J7" s="87"/>
      <c r="K7" s="83" t="s">
        <v>182</v>
      </c>
      <c r="L7" s="83" t="s">
        <v>50</v>
      </c>
      <c r="M7" s="83" t="s">
        <v>45</v>
      </c>
      <c r="N7" s="87"/>
      <c r="O7" s="83" t="s">
        <v>187</v>
      </c>
      <c r="P7" s="83" t="s">
        <v>49</v>
      </c>
      <c r="Q7" s="83"/>
      <c r="R7" s="87"/>
      <c r="S7" s="83" t="s">
        <v>196</v>
      </c>
      <c r="T7" s="83" t="s">
        <v>50</v>
      </c>
      <c r="U7" s="83"/>
      <c r="V7" s="87"/>
    </row>
    <row r="8" spans="1:22" ht="13.5">
      <c r="A8" s="84" t="s">
        <v>60</v>
      </c>
      <c r="D8" s="83" t="s">
        <v>46</v>
      </c>
      <c r="G8" s="83" t="s">
        <v>177</v>
      </c>
      <c r="H8" s="83" t="s">
        <v>50</v>
      </c>
      <c r="I8" s="83" t="s">
        <v>40</v>
      </c>
      <c r="J8" s="87"/>
      <c r="K8" s="83" t="s">
        <v>183</v>
      </c>
      <c r="L8" s="83" t="s">
        <v>50</v>
      </c>
      <c r="M8" s="83" t="s">
        <v>62</v>
      </c>
      <c r="N8" s="87"/>
      <c r="O8" s="83" t="s">
        <v>173</v>
      </c>
      <c r="P8" s="83" t="s">
        <v>49</v>
      </c>
      <c r="Q8" s="83" t="s">
        <v>36</v>
      </c>
      <c r="R8" s="87"/>
      <c r="S8" s="83" t="s">
        <v>197</v>
      </c>
      <c r="T8" s="83" t="s">
        <v>49</v>
      </c>
      <c r="U8" s="83" t="s">
        <v>35</v>
      </c>
      <c r="V8" s="87"/>
    </row>
    <row r="9" spans="1:22" ht="13.5">
      <c r="A9" s="84" t="s">
        <v>37</v>
      </c>
      <c r="D9" s="84" t="s">
        <v>60</v>
      </c>
      <c r="G9" s="83" t="s">
        <v>178</v>
      </c>
      <c r="H9" s="83" t="s">
        <v>49</v>
      </c>
      <c r="I9" s="83" t="s">
        <v>46</v>
      </c>
      <c r="J9" s="87"/>
      <c r="K9" s="84" t="s">
        <v>92</v>
      </c>
      <c r="L9" s="84" t="s">
        <v>50</v>
      </c>
      <c r="M9" s="84" t="s">
        <v>37</v>
      </c>
      <c r="N9" s="87"/>
      <c r="O9" s="83" t="s">
        <v>176</v>
      </c>
      <c r="P9" s="83" t="s">
        <v>49</v>
      </c>
      <c r="Q9" s="83"/>
      <c r="R9" s="87"/>
      <c r="S9" s="83" t="s">
        <v>198</v>
      </c>
      <c r="T9" s="83" t="s">
        <v>49</v>
      </c>
      <c r="U9" s="83"/>
      <c r="V9" s="87"/>
    </row>
    <row r="10" spans="1:22" ht="13.5">
      <c r="A10" s="85" t="s">
        <v>38</v>
      </c>
      <c r="D10" s="84" t="s">
        <v>37</v>
      </c>
      <c r="G10" s="84" t="s">
        <v>76</v>
      </c>
      <c r="H10" s="84" t="s">
        <v>49</v>
      </c>
      <c r="I10" s="84" t="s">
        <v>37</v>
      </c>
      <c r="J10" s="87"/>
      <c r="K10" s="84" t="s">
        <v>93</v>
      </c>
      <c r="L10" s="84" t="s">
        <v>50</v>
      </c>
      <c r="M10" s="84" t="s">
        <v>37</v>
      </c>
      <c r="N10" s="87"/>
      <c r="O10" s="83" t="s">
        <v>188</v>
      </c>
      <c r="P10" s="83" t="s">
        <v>49</v>
      </c>
      <c r="Q10" s="83" t="s">
        <v>36</v>
      </c>
      <c r="R10" s="87"/>
      <c r="S10" s="83" t="s">
        <v>182</v>
      </c>
      <c r="T10" s="83" t="s">
        <v>50</v>
      </c>
      <c r="U10" s="83" t="s">
        <v>45</v>
      </c>
      <c r="V10" s="87"/>
    </row>
    <row r="11" spans="1:22" ht="13.5">
      <c r="A11" s="85" t="s">
        <v>41</v>
      </c>
      <c r="D11" s="85" t="s">
        <v>41</v>
      </c>
      <c r="G11" s="84" t="s">
        <v>90</v>
      </c>
      <c r="H11" s="84" t="s">
        <v>49</v>
      </c>
      <c r="I11" s="84" t="s">
        <v>60</v>
      </c>
      <c r="J11" s="87"/>
      <c r="K11" s="84" t="s">
        <v>94</v>
      </c>
      <c r="L11" s="84" t="s">
        <v>49</v>
      </c>
      <c r="M11" s="84" t="s">
        <v>60</v>
      </c>
      <c r="N11" s="87"/>
      <c r="O11" s="83" t="s">
        <v>189</v>
      </c>
      <c r="P11" s="83" t="s">
        <v>49</v>
      </c>
      <c r="Q11" s="83"/>
      <c r="R11" s="87"/>
      <c r="S11" s="83" t="s">
        <v>199</v>
      </c>
      <c r="T11" s="83" t="s">
        <v>50</v>
      </c>
      <c r="U11" s="83"/>
      <c r="V11" s="87"/>
    </row>
    <row r="12" spans="1:22" ht="13.5">
      <c r="A12" s="85" t="s">
        <v>44</v>
      </c>
      <c r="D12" s="85" t="s">
        <v>47</v>
      </c>
      <c r="G12" s="84" t="s">
        <v>91</v>
      </c>
      <c r="H12" s="84" t="s">
        <v>49</v>
      </c>
      <c r="I12" s="84" t="s">
        <v>60</v>
      </c>
      <c r="J12" s="87"/>
      <c r="K12" s="85" t="s">
        <v>103</v>
      </c>
      <c r="L12" s="85" t="s">
        <v>49</v>
      </c>
      <c r="M12" s="85" t="s">
        <v>104</v>
      </c>
      <c r="N12" s="87"/>
      <c r="O12" s="83" t="s">
        <v>190</v>
      </c>
      <c r="P12" s="83" t="s">
        <v>49</v>
      </c>
      <c r="Q12" s="83" t="s">
        <v>84</v>
      </c>
      <c r="R12" s="87"/>
      <c r="S12" s="83" t="s">
        <v>200</v>
      </c>
      <c r="T12" s="83" t="s">
        <v>49</v>
      </c>
      <c r="U12" s="83" t="s">
        <v>35</v>
      </c>
      <c r="V12" s="87"/>
    </row>
    <row r="13" spans="1:22" ht="13.5">
      <c r="A13" s="85" t="s">
        <v>85</v>
      </c>
      <c r="D13" s="85" t="s">
        <v>38</v>
      </c>
      <c r="G13" s="85" t="s">
        <v>95</v>
      </c>
      <c r="H13" s="85" t="s">
        <v>49</v>
      </c>
      <c r="I13" s="85" t="s">
        <v>41</v>
      </c>
      <c r="J13" s="87"/>
      <c r="K13" s="85" t="s">
        <v>105</v>
      </c>
      <c r="L13" s="85" t="s">
        <v>49</v>
      </c>
      <c r="M13" s="85" t="s">
        <v>47</v>
      </c>
      <c r="N13" s="87"/>
      <c r="O13" s="83" t="s">
        <v>191</v>
      </c>
      <c r="P13" s="83" t="s">
        <v>49</v>
      </c>
      <c r="Q13" s="83"/>
      <c r="R13" s="87"/>
      <c r="S13" s="83" t="s">
        <v>201</v>
      </c>
      <c r="T13" s="83" t="s">
        <v>49</v>
      </c>
      <c r="U13" s="83"/>
      <c r="V13" s="87"/>
    </row>
    <row r="14" spans="1:22" ht="13.5">
      <c r="A14" s="86" t="s">
        <v>39</v>
      </c>
      <c r="D14" s="85" t="s">
        <v>85</v>
      </c>
      <c r="G14" s="85" t="s">
        <v>96</v>
      </c>
      <c r="H14" s="85" t="s">
        <v>49</v>
      </c>
      <c r="I14" s="85" t="s">
        <v>41</v>
      </c>
      <c r="J14" s="87"/>
      <c r="K14" s="85" t="s">
        <v>106</v>
      </c>
      <c r="L14" s="85" t="s">
        <v>50</v>
      </c>
      <c r="M14" s="85" t="s">
        <v>41</v>
      </c>
      <c r="N14" s="87"/>
      <c r="O14" s="83" t="s">
        <v>192</v>
      </c>
      <c r="P14" s="83" t="s">
        <v>49</v>
      </c>
      <c r="Q14" s="83" t="s">
        <v>35</v>
      </c>
      <c r="R14" s="87"/>
      <c r="S14" s="84" t="s">
        <v>126</v>
      </c>
      <c r="T14" s="84" t="s">
        <v>50</v>
      </c>
      <c r="U14" s="84" t="s">
        <v>37</v>
      </c>
      <c r="V14" s="87"/>
    </row>
    <row r="15" spans="1:22" ht="13.5">
      <c r="A15" s="86" t="s">
        <v>86</v>
      </c>
      <c r="D15" s="86" t="s">
        <v>89</v>
      </c>
      <c r="G15" s="85" t="s">
        <v>97</v>
      </c>
      <c r="H15" s="85" t="s">
        <v>49</v>
      </c>
      <c r="I15" s="85" t="s">
        <v>41</v>
      </c>
      <c r="J15" s="87"/>
      <c r="K15" s="85" t="s">
        <v>107</v>
      </c>
      <c r="L15" s="85" t="s">
        <v>50</v>
      </c>
      <c r="M15" s="85" t="s">
        <v>41</v>
      </c>
      <c r="N15" s="87"/>
      <c r="O15" s="83" t="s">
        <v>193</v>
      </c>
      <c r="P15" s="83" t="s">
        <v>49</v>
      </c>
      <c r="Q15" s="83"/>
      <c r="R15" s="87"/>
      <c r="S15" s="84" t="s">
        <v>127</v>
      </c>
      <c r="T15" s="84" t="s">
        <v>50</v>
      </c>
      <c r="U15" s="84"/>
      <c r="V15" s="87"/>
    </row>
    <row r="16" spans="1:22" ht="13.5">
      <c r="A16" s="86" t="s">
        <v>87</v>
      </c>
      <c r="D16" s="86" t="s">
        <v>39</v>
      </c>
      <c r="G16" s="85" t="s">
        <v>98</v>
      </c>
      <c r="H16" s="85" t="s">
        <v>49</v>
      </c>
      <c r="I16" s="85" t="s">
        <v>99</v>
      </c>
      <c r="J16" s="87"/>
      <c r="K16" s="85" t="s">
        <v>108</v>
      </c>
      <c r="L16" s="85" t="s">
        <v>49</v>
      </c>
      <c r="M16" s="85" t="s">
        <v>85</v>
      </c>
      <c r="N16" s="87"/>
      <c r="O16" s="84" t="s">
        <v>76</v>
      </c>
      <c r="P16" s="84" t="s">
        <v>49</v>
      </c>
      <c r="Q16" s="84" t="s">
        <v>37</v>
      </c>
      <c r="R16" s="87"/>
      <c r="S16" s="84" t="s">
        <v>128</v>
      </c>
      <c r="T16" s="84" t="s">
        <v>49</v>
      </c>
      <c r="U16" s="84" t="s">
        <v>51</v>
      </c>
      <c r="V16" s="87"/>
    </row>
    <row r="17" spans="1:22" ht="13.5">
      <c r="A17" s="86" t="s">
        <v>88</v>
      </c>
      <c r="D17" s="86" t="s">
        <v>86</v>
      </c>
      <c r="G17" s="85" t="s">
        <v>100</v>
      </c>
      <c r="H17" s="85" t="s">
        <v>50</v>
      </c>
      <c r="I17" s="85" t="s">
        <v>38</v>
      </c>
      <c r="J17" s="87"/>
      <c r="K17" s="85" t="s">
        <v>109</v>
      </c>
      <c r="L17" s="85" t="s">
        <v>50</v>
      </c>
      <c r="M17" s="85" t="s">
        <v>41</v>
      </c>
      <c r="N17" s="87"/>
      <c r="O17" s="84" t="s">
        <v>124</v>
      </c>
      <c r="P17" s="84" t="s">
        <v>50</v>
      </c>
      <c r="Q17" s="84"/>
      <c r="R17" s="87"/>
      <c r="S17" s="84" t="s">
        <v>129</v>
      </c>
      <c r="T17" s="84" t="s">
        <v>49</v>
      </c>
      <c r="U17" s="84"/>
      <c r="V17" s="87"/>
    </row>
    <row r="18" spans="7:22" ht="13.5">
      <c r="G18" s="85" t="s">
        <v>101</v>
      </c>
      <c r="H18" s="85" t="s">
        <v>49</v>
      </c>
      <c r="I18" s="85" t="s">
        <v>48</v>
      </c>
      <c r="J18" s="87"/>
      <c r="K18" s="85" t="s">
        <v>110</v>
      </c>
      <c r="L18" s="85" t="s">
        <v>49</v>
      </c>
      <c r="M18" s="85" t="s">
        <v>99</v>
      </c>
      <c r="N18" s="87"/>
      <c r="O18" s="84" t="s">
        <v>91</v>
      </c>
      <c r="P18" s="84" t="s">
        <v>49</v>
      </c>
      <c r="Q18" s="84" t="s">
        <v>60</v>
      </c>
      <c r="R18" s="87"/>
      <c r="S18" s="84" t="s">
        <v>130</v>
      </c>
      <c r="T18" s="84" t="s">
        <v>49</v>
      </c>
      <c r="U18" s="84" t="s">
        <v>60</v>
      </c>
      <c r="V18" s="87"/>
    </row>
    <row r="19" spans="7:22" ht="13.5">
      <c r="G19" s="85" t="s">
        <v>102</v>
      </c>
      <c r="H19" s="85" t="s">
        <v>49</v>
      </c>
      <c r="I19" s="85" t="s">
        <v>48</v>
      </c>
      <c r="J19" s="87"/>
      <c r="K19" s="85" t="s">
        <v>111</v>
      </c>
      <c r="L19" s="85" t="s">
        <v>49</v>
      </c>
      <c r="M19" s="85" t="s">
        <v>42</v>
      </c>
      <c r="N19" s="87"/>
      <c r="O19" s="84" t="s">
        <v>125</v>
      </c>
      <c r="P19" s="84" t="s">
        <v>49</v>
      </c>
      <c r="Q19" s="84"/>
      <c r="R19" s="87"/>
      <c r="S19" s="84" t="s">
        <v>131</v>
      </c>
      <c r="T19" s="84" t="s">
        <v>49</v>
      </c>
      <c r="U19" s="84"/>
      <c r="V19" s="87"/>
    </row>
    <row r="20" spans="7:22" ht="13.5">
      <c r="G20" s="86" t="s">
        <v>112</v>
      </c>
      <c r="H20" s="86" t="s">
        <v>50</v>
      </c>
      <c r="I20" s="86" t="s">
        <v>39</v>
      </c>
      <c r="J20" s="87"/>
      <c r="K20" s="86" t="s">
        <v>118</v>
      </c>
      <c r="L20" s="86" t="s">
        <v>49</v>
      </c>
      <c r="M20" s="86" t="s">
        <v>89</v>
      </c>
      <c r="N20" s="87"/>
      <c r="O20" s="85" t="s">
        <v>132</v>
      </c>
      <c r="P20" s="85" t="s">
        <v>49</v>
      </c>
      <c r="Q20" s="85" t="s">
        <v>38</v>
      </c>
      <c r="R20" s="87"/>
      <c r="S20" s="85" t="s">
        <v>144</v>
      </c>
      <c r="T20" s="85" t="s">
        <v>50</v>
      </c>
      <c r="U20" s="85" t="s">
        <v>41</v>
      </c>
      <c r="V20" s="87"/>
    </row>
    <row r="21" spans="7:22" ht="13.5">
      <c r="G21" s="86" t="s">
        <v>113</v>
      </c>
      <c r="H21" s="86" t="s">
        <v>50</v>
      </c>
      <c r="I21" s="86" t="s">
        <v>39</v>
      </c>
      <c r="J21" s="87"/>
      <c r="K21" s="86" t="s">
        <v>119</v>
      </c>
      <c r="L21" s="86" t="s">
        <v>49</v>
      </c>
      <c r="M21" s="86" t="s">
        <v>86</v>
      </c>
      <c r="N21" s="87"/>
      <c r="O21" s="85" t="s">
        <v>100</v>
      </c>
      <c r="P21" s="85" t="s">
        <v>50</v>
      </c>
      <c r="Q21" s="85"/>
      <c r="R21" s="87"/>
      <c r="S21" s="85" t="s">
        <v>109</v>
      </c>
      <c r="T21" s="85" t="s">
        <v>50</v>
      </c>
      <c r="U21" s="85"/>
      <c r="V21" s="87"/>
    </row>
    <row r="22" spans="7:22" ht="13.5">
      <c r="G22" s="86" t="s">
        <v>114</v>
      </c>
      <c r="H22" s="86" t="s">
        <v>50</v>
      </c>
      <c r="I22" s="86" t="s">
        <v>39</v>
      </c>
      <c r="J22" s="87"/>
      <c r="K22" s="86" t="s">
        <v>120</v>
      </c>
      <c r="L22" s="86" t="s">
        <v>49</v>
      </c>
      <c r="M22" s="86" t="s">
        <v>86</v>
      </c>
      <c r="N22" s="87"/>
      <c r="O22" s="85" t="s">
        <v>133</v>
      </c>
      <c r="P22" s="85" t="s">
        <v>50</v>
      </c>
      <c r="Q22" s="85" t="s">
        <v>38</v>
      </c>
      <c r="R22" s="87"/>
      <c r="S22" s="85" t="s">
        <v>108</v>
      </c>
      <c r="T22" s="85" t="s">
        <v>49</v>
      </c>
      <c r="U22" s="85" t="s">
        <v>85</v>
      </c>
      <c r="V22" s="87"/>
    </row>
    <row r="23" spans="7:22" ht="13.5">
      <c r="G23" s="86" t="s">
        <v>115</v>
      </c>
      <c r="H23" s="86" t="s">
        <v>50</v>
      </c>
      <c r="I23" s="86" t="s">
        <v>39</v>
      </c>
      <c r="J23" s="87"/>
      <c r="K23" s="86" t="s">
        <v>121</v>
      </c>
      <c r="L23" s="86" t="s">
        <v>49</v>
      </c>
      <c r="M23" s="86" t="s">
        <v>89</v>
      </c>
      <c r="N23" s="87"/>
      <c r="O23" s="85" t="s">
        <v>134</v>
      </c>
      <c r="P23" s="85" t="s">
        <v>49</v>
      </c>
      <c r="Q23" s="85"/>
      <c r="R23" s="87"/>
      <c r="S23" s="85" t="s">
        <v>145</v>
      </c>
      <c r="T23" s="85" t="s">
        <v>49</v>
      </c>
      <c r="U23" s="85"/>
      <c r="V23" s="87"/>
    </row>
    <row r="24" spans="7:22" ht="13.5">
      <c r="G24" s="86" t="s">
        <v>116</v>
      </c>
      <c r="H24" s="86" t="s">
        <v>49</v>
      </c>
      <c r="I24" s="86" t="s">
        <v>39</v>
      </c>
      <c r="J24" s="87"/>
      <c r="K24" s="86" t="s">
        <v>122</v>
      </c>
      <c r="L24" s="86" t="s">
        <v>49</v>
      </c>
      <c r="M24" s="86" t="s">
        <v>39</v>
      </c>
      <c r="N24" s="87"/>
      <c r="O24" s="85" t="s">
        <v>135</v>
      </c>
      <c r="P24" s="85" t="s">
        <v>50</v>
      </c>
      <c r="Q24" s="85" t="s">
        <v>38</v>
      </c>
      <c r="R24" s="87"/>
      <c r="S24" s="85" t="s">
        <v>105</v>
      </c>
      <c r="T24" s="85" t="s">
        <v>49</v>
      </c>
      <c r="U24" s="85" t="s">
        <v>47</v>
      </c>
      <c r="V24" s="87"/>
    </row>
    <row r="25" spans="7:22" ht="13.5">
      <c r="G25" s="86" t="s">
        <v>117</v>
      </c>
      <c r="H25" s="86" t="s">
        <v>49</v>
      </c>
      <c r="I25" s="86" t="s">
        <v>39</v>
      </c>
      <c r="J25" s="87"/>
      <c r="K25" s="86" t="s">
        <v>123</v>
      </c>
      <c r="L25" s="86" t="s">
        <v>49</v>
      </c>
      <c r="M25" s="86" t="s">
        <v>39</v>
      </c>
      <c r="N25" s="87"/>
      <c r="O25" s="85" t="s">
        <v>136</v>
      </c>
      <c r="P25" s="85" t="s">
        <v>50</v>
      </c>
      <c r="Q25" s="85"/>
      <c r="R25" s="87"/>
      <c r="S25" s="85" t="s">
        <v>146</v>
      </c>
      <c r="T25" s="85" t="s">
        <v>50</v>
      </c>
      <c r="U25" s="85"/>
      <c r="V25" s="87"/>
    </row>
    <row r="26" spans="15:22" ht="13.5">
      <c r="O26" s="85" t="s">
        <v>137</v>
      </c>
      <c r="P26" s="85" t="s">
        <v>49</v>
      </c>
      <c r="Q26" s="85" t="s">
        <v>41</v>
      </c>
      <c r="R26" s="87"/>
      <c r="S26" s="85" t="s">
        <v>147</v>
      </c>
      <c r="T26" s="85" t="s">
        <v>50</v>
      </c>
      <c r="U26" s="85" t="s">
        <v>41</v>
      </c>
      <c r="V26" s="87"/>
    </row>
    <row r="27" spans="15:22" ht="13.5">
      <c r="O27" s="85" t="s">
        <v>138</v>
      </c>
      <c r="P27" s="85" t="s">
        <v>49</v>
      </c>
      <c r="Q27" s="85"/>
      <c r="R27" s="87"/>
      <c r="S27" s="85" t="s">
        <v>107</v>
      </c>
      <c r="T27" s="85" t="s">
        <v>50</v>
      </c>
      <c r="U27" s="85"/>
      <c r="V27" s="87"/>
    </row>
    <row r="28" spans="15:22" ht="13.5">
      <c r="O28" s="85" t="s">
        <v>139</v>
      </c>
      <c r="P28" s="85" t="s">
        <v>49</v>
      </c>
      <c r="Q28" s="85" t="s">
        <v>140</v>
      </c>
      <c r="R28" s="87"/>
      <c r="S28" s="85" t="s">
        <v>148</v>
      </c>
      <c r="T28" s="85" t="s">
        <v>49</v>
      </c>
      <c r="U28" s="85" t="s">
        <v>83</v>
      </c>
      <c r="V28" s="87"/>
    </row>
    <row r="29" spans="15:22" ht="13.5">
      <c r="O29" s="85" t="s">
        <v>141</v>
      </c>
      <c r="P29" s="85" t="s">
        <v>49</v>
      </c>
      <c r="Q29" s="85"/>
      <c r="R29" s="87"/>
      <c r="S29" s="85" t="s">
        <v>149</v>
      </c>
      <c r="T29" s="85" t="s">
        <v>50</v>
      </c>
      <c r="U29" s="85"/>
      <c r="V29" s="87"/>
    </row>
    <row r="30" spans="15:22" ht="13.5">
      <c r="O30" s="85" t="s">
        <v>142</v>
      </c>
      <c r="P30" s="85" t="s">
        <v>49</v>
      </c>
      <c r="Q30" s="85" t="s">
        <v>48</v>
      </c>
      <c r="R30" s="87"/>
      <c r="S30" s="85" t="s">
        <v>150</v>
      </c>
      <c r="T30" s="85" t="s">
        <v>49</v>
      </c>
      <c r="U30" s="85" t="s">
        <v>47</v>
      </c>
      <c r="V30" s="87"/>
    </row>
    <row r="31" spans="15:22" ht="13.5">
      <c r="O31" s="85" t="s">
        <v>143</v>
      </c>
      <c r="P31" s="85" t="s">
        <v>49</v>
      </c>
      <c r="Q31" s="85"/>
      <c r="R31" s="87"/>
      <c r="S31" s="85" t="s">
        <v>151</v>
      </c>
      <c r="T31" s="85" t="s">
        <v>49</v>
      </c>
      <c r="U31" s="85"/>
      <c r="V31" s="87"/>
    </row>
    <row r="32" spans="15:22" ht="13.5">
      <c r="O32" s="86" t="s">
        <v>152</v>
      </c>
      <c r="P32" s="86" t="s">
        <v>50</v>
      </c>
      <c r="Q32" s="86" t="s">
        <v>39</v>
      </c>
      <c r="R32" s="87"/>
      <c r="S32" s="86" t="s">
        <v>118</v>
      </c>
      <c r="T32" s="86" t="s">
        <v>49</v>
      </c>
      <c r="U32" s="86" t="s">
        <v>89</v>
      </c>
      <c r="V32" s="87"/>
    </row>
    <row r="33" spans="15:22" ht="13.5">
      <c r="O33" s="86" t="s">
        <v>112</v>
      </c>
      <c r="P33" s="86" t="s">
        <v>50</v>
      </c>
      <c r="Q33" s="86"/>
      <c r="R33" s="87"/>
      <c r="S33" s="86" t="s">
        <v>157</v>
      </c>
      <c r="T33" s="86" t="s">
        <v>49</v>
      </c>
      <c r="U33" s="86"/>
      <c r="V33" s="87"/>
    </row>
    <row r="34" spans="15:22" ht="13.5">
      <c r="O34" s="86" t="s">
        <v>113</v>
      </c>
      <c r="P34" s="86" t="s">
        <v>50</v>
      </c>
      <c r="Q34" s="86" t="s">
        <v>39</v>
      </c>
      <c r="R34" s="87"/>
      <c r="S34" s="86" t="s">
        <v>158</v>
      </c>
      <c r="T34" s="86" t="s">
        <v>49</v>
      </c>
      <c r="U34" s="86" t="s">
        <v>39</v>
      </c>
      <c r="V34" s="87"/>
    </row>
    <row r="35" spans="15:22" ht="13.5">
      <c r="O35" s="86" t="s">
        <v>115</v>
      </c>
      <c r="P35" s="86" t="s">
        <v>50</v>
      </c>
      <c r="Q35" s="86"/>
      <c r="R35" s="87"/>
      <c r="S35" s="86" t="s">
        <v>159</v>
      </c>
      <c r="T35" s="86" t="s">
        <v>50</v>
      </c>
      <c r="U35" s="86"/>
      <c r="V35" s="87"/>
    </row>
    <row r="36" spans="15:22" ht="13.5">
      <c r="O36" s="86" t="s">
        <v>117</v>
      </c>
      <c r="P36" s="86" t="s">
        <v>49</v>
      </c>
      <c r="Q36" s="86" t="s">
        <v>39</v>
      </c>
      <c r="R36" s="87"/>
      <c r="S36" s="86" t="s">
        <v>119</v>
      </c>
      <c r="T36" s="86" t="s">
        <v>49</v>
      </c>
      <c r="U36" s="86" t="s">
        <v>86</v>
      </c>
      <c r="V36" s="87"/>
    </row>
    <row r="37" spans="15:22" ht="13.5">
      <c r="O37" s="86" t="s">
        <v>114</v>
      </c>
      <c r="P37" s="86" t="s">
        <v>50</v>
      </c>
      <c r="Q37" s="86"/>
      <c r="R37" s="87"/>
      <c r="S37" s="86" t="s">
        <v>120</v>
      </c>
      <c r="T37" s="86" t="s">
        <v>49</v>
      </c>
      <c r="U37" s="86"/>
      <c r="V37" s="87"/>
    </row>
    <row r="38" spans="15:22" ht="13.5">
      <c r="O38" s="86" t="s">
        <v>153</v>
      </c>
      <c r="P38" s="86" t="s">
        <v>49</v>
      </c>
      <c r="Q38" s="86" t="s">
        <v>39</v>
      </c>
      <c r="R38" s="87"/>
      <c r="S38" s="86" t="s">
        <v>122</v>
      </c>
      <c r="T38" s="86" t="s">
        <v>49</v>
      </c>
      <c r="U38" s="86" t="s">
        <v>39</v>
      </c>
      <c r="V38" s="87"/>
    </row>
    <row r="39" spans="15:22" ht="13.5">
      <c r="O39" s="86" t="s">
        <v>154</v>
      </c>
      <c r="P39" s="86" t="s">
        <v>50</v>
      </c>
      <c r="Q39" s="86"/>
      <c r="R39" s="87"/>
      <c r="S39" s="86" t="s">
        <v>123</v>
      </c>
      <c r="T39" s="86" t="s">
        <v>49</v>
      </c>
      <c r="U39" s="86"/>
      <c r="V39" s="87"/>
    </row>
    <row r="40" spans="15:22" ht="13.5">
      <c r="O40" s="86" t="s">
        <v>155</v>
      </c>
      <c r="P40" s="86" t="s">
        <v>50</v>
      </c>
      <c r="Q40" s="86" t="s">
        <v>39</v>
      </c>
      <c r="R40" s="87"/>
      <c r="S40" s="86" t="s">
        <v>160</v>
      </c>
      <c r="T40" s="86" t="s">
        <v>49</v>
      </c>
      <c r="U40" s="86" t="s">
        <v>89</v>
      </c>
      <c r="V40" s="87"/>
    </row>
    <row r="41" spans="15:22" ht="13.5">
      <c r="O41" s="86" t="s">
        <v>156</v>
      </c>
      <c r="P41" s="86" t="s">
        <v>50</v>
      </c>
      <c r="Q41" s="86"/>
      <c r="R41" s="87"/>
      <c r="S41" s="86" t="s">
        <v>161</v>
      </c>
      <c r="T41" s="86" t="s">
        <v>49</v>
      </c>
      <c r="U41" s="86"/>
      <c r="V41" s="87"/>
    </row>
  </sheetData>
  <sheetProtection/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B1:N50"/>
  <sheetViews>
    <sheetView zoomScalePageLayoutView="0" workbookViewId="0" topLeftCell="A1">
      <selection activeCell="H17" sqref="H17:H18"/>
    </sheetView>
  </sheetViews>
  <sheetFormatPr defaultColWidth="9.00390625" defaultRowHeight="13.5"/>
  <sheetData>
    <row r="1" spans="2:12" ht="13.5">
      <c r="B1" t="s">
        <v>26</v>
      </c>
      <c r="E1" t="s">
        <v>27</v>
      </c>
      <c r="H1" t="s">
        <v>28</v>
      </c>
      <c r="L1" t="s">
        <v>29</v>
      </c>
    </row>
    <row r="3" spans="2:14" ht="13.5">
      <c r="B3" s="148" t="str">
        <f>Sheet1!A2</f>
        <v>県岐阜商</v>
      </c>
      <c r="E3" s="148" t="str">
        <f>Sheet1!D2</f>
        <v>県岐阜商</v>
      </c>
      <c r="H3" s="148" t="str">
        <f>Sheet1!G2</f>
        <v>豊吉　柊人</v>
      </c>
      <c r="I3" s="148" t="str">
        <f>Sheet1!H2</f>
        <v>①</v>
      </c>
      <c r="J3" s="148" t="str">
        <f>Sheet1!I2</f>
        <v>県岐阜商</v>
      </c>
      <c r="L3" s="148" t="str">
        <f>Sheet1!K2</f>
        <v>松島かなみ</v>
      </c>
      <c r="M3" s="148" t="str">
        <f>Sheet1!L2</f>
        <v>②</v>
      </c>
      <c r="N3" s="148" t="str">
        <f>Sheet1!M2</f>
        <v>県岐阜商</v>
      </c>
    </row>
    <row r="4" spans="2:14" ht="13.5">
      <c r="B4" s="148"/>
      <c r="E4" s="148"/>
      <c r="H4" s="148"/>
      <c r="I4" s="148"/>
      <c r="J4" s="148"/>
      <c r="L4" s="148"/>
      <c r="M4" s="148"/>
      <c r="N4" s="148"/>
    </row>
    <row r="5" spans="2:14" ht="13.5">
      <c r="B5" s="148" t="str">
        <f>Sheet1!A3</f>
        <v>加納</v>
      </c>
      <c r="E5" s="148" t="str">
        <f>Sheet1!D3</f>
        <v>岐阜総合</v>
      </c>
      <c r="H5" s="148" t="str">
        <f>Sheet1!G3</f>
        <v>藤本　博文</v>
      </c>
      <c r="I5" s="148" t="str">
        <f>Sheet1!H3</f>
        <v>①</v>
      </c>
      <c r="J5" s="148" t="str">
        <f>Sheet1!I3</f>
        <v>県岐阜商</v>
      </c>
      <c r="L5" s="148" t="str">
        <f>Sheet1!K3</f>
        <v>三本　紗衣</v>
      </c>
      <c r="M5" s="148" t="str">
        <f>Sheet1!L3</f>
        <v>①</v>
      </c>
      <c r="N5" s="148" t="str">
        <f>Sheet1!M3</f>
        <v>県岐阜商</v>
      </c>
    </row>
    <row r="6" spans="2:14" ht="13.5">
      <c r="B6" s="148"/>
      <c r="E6" s="148"/>
      <c r="H6" s="148"/>
      <c r="I6" s="148"/>
      <c r="J6" s="148"/>
      <c r="L6" s="148"/>
      <c r="M6" s="148"/>
      <c r="N6" s="148"/>
    </row>
    <row r="7" spans="2:14" ht="13.5">
      <c r="B7" s="148" t="str">
        <f>Sheet1!A4</f>
        <v>岐阜</v>
      </c>
      <c r="E7" s="148" t="str">
        <f>Sheet1!D4</f>
        <v>各務原西</v>
      </c>
      <c r="H7" s="148" t="str">
        <f>Sheet1!G4</f>
        <v>服部　将大</v>
      </c>
      <c r="I7" s="148" t="str">
        <f>Sheet1!H4</f>
        <v>②</v>
      </c>
      <c r="J7" s="148" t="str">
        <f>Sheet1!I4</f>
        <v>加納</v>
      </c>
      <c r="L7" s="148" t="str">
        <f>Sheet1!K4</f>
        <v>井田　響夏</v>
      </c>
      <c r="M7" s="148" t="str">
        <f>Sheet1!L4</f>
        <v>②</v>
      </c>
      <c r="N7" s="148" t="str">
        <f>Sheet1!M4</f>
        <v>済美</v>
      </c>
    </row>
    <row r="8" spans="2:14" ht="13.5">
      <c r="B8" s="148"/>
      <c r="E8" s="148"/>
      <c r="H8" s="148"/>
      <c r="I8" s="148"/>
      <c r="J8" s="148"/>
      <c r="L8" s="148"/>
      <c r="M8" s="148"/>
      <c r="N8" s="148"/>
    </row>
    <row r="9" spans="2:14" ht="13.5">
      <c r="B9" s="148" t="str">
        <f>Sheet1!A5</f>
        <v>各務原</v>
      </c>
      <c r="E9" s="148" t="str">
        <f>Sheet1!D5</f>
        <v>岐阜</v>
      </c>
      <c r="H9" s="148" t="str">
        <f>Sheet1!G5</f>
        <v>中村　航大</v>
      </c>
      <c r="I9" s="148" t="str">
        <f>Sheet1!H5</f>
        <v>②</v>
      </c>
      <c r="J9" s="148" t="str">
        <f>Sheet1!I5</f>
        <v>岐阜</v>
      </c>
      <c r="L9" s="148" t="str">
        <f>Sheet1!K5</f>
        <v>松林　麻央</v>
      </c>
      <c r="M9" s="148" t="str">
        <f>Sheet1!L5</f>
        <v>①</v>
      </c>
      <c r="N9" s="148" t="str">
        <f>Sheet1!M5</f>
        <v>県岐阜商</v>
      </c>
    </row>
    <row r="10" spans="2:14" ht="13.5">
      <c r="B10" s="148"/>
      <c r="E10" s="148"/>
      <c r="H10" s="148"/>
      <c r="I10" s="148"/>
      <c r="J10" s="148"/>
      <c r="L10" s="148"/>
      <c r="M10" s="148"/>
      <c r="N10" s="148"/>
    </row>
    <row r="11" spans="2:14" ht="13.5">
      <c r="B11" s="148" t="str">
        <f>Sheet1!A6</f>
        <v>岐南工</v>
      </c>
      <c r="E11" s="148" t="str">
        <f>Sheet1!D6</f>
        <v>岐阜北</v>
      </c>
      <c r="H11" s="148" t="str">
        <f>Sheet1!G6</f>
        <v>飯沼　優斗</v>
      </c>
      <c r="I11" s="148" t="str">
        <f>Sheet1!H6</f>
        <v>②</v>
      </c>
      <c r="J11" s="148" t="str">
        <f>Sheet1!I6</f>
        <v>各務原</v>
      </c>
      <c r="L11" s="148" t="str">
        <f>Sheet1!K6</f>
        <v>吉田　　桜</v>
      </c>
      <c r="M11" s="148" t="str">
        <f>Sheet1!L6</f>
        <v>②</v>
      </c>
      <c r="N11" s="148" t="str">
        <f>Sheet1!M6</f>
        <v>県岐阜商</v>
      </c>
    </row>
    <row r="12" spans="2:14" ht="13.5">
      <c r="B12" s="148"/>
      <c r="E12" s="148"/>
      <c r="H12" s="148"/>
      <c r="I12" s="148"/>
      <c r="J12" s="148"/>
      <c r="L12" s="148"/>
      <c r="M12" s="148"/>
      <c r="N12" s="148"/>
    </row>
    <row r="13" spans="2:14" ht="13.5">
      <c r="B13" s="148" t="str">
        <f>Sheet1!A7</f>
        <v>岐阜高専</v>
      </c>
      <c r="E13" s="148" t="str">
        <f>Sheet1!D7</f>
        <v>加納</v>
      </c>
      <c r="H13" s="148" t="str">
        <f>Sheet1!G7</f>
        <v>木股好太郎</v>
      </c>
      <c r="I13" s="148" t="str">
        <f>Sheet1!H7</f>
        <v>②</v>
      </c>
      <c r="J13" s="148" t="str">
        <f>Sheet1!I7</f>
        <v>加納</v>
      </c>
      <c r="L13" s="148" t="str">
        <f>Sheet1!K7</f>
        <v>河田　更紗</v>
      </c>
      <c r="M13" s="148" t="str">
        <f>Sheet1!L7</f>
        <v>①</v>
      </c>
      <c r="N13" s="148" t="str">
        <f>Sheet1!M7</f>
        <v>県岐阜商</v>
      </c>
    </row>
    <row r="14" spans="2:14" ht="13.5">
      <c r="B14" s="148"/>
      <c r="E14" s="148"/>
      <c r="H14" s="148"/>
      <c r="I14" s="148"/>
      <c r="J14" s="148"/>
      <c r="L14" s="148"/>
      <c r="M14" s="148"/>
      <c r="N14" s="148"/>
    </row>
    <row r="15" spans="2:14" ht="13.5">
      <c r="B15" s="148" t="str">
        <f>Sheet1!A8</f>
        <v>大垣北</v>
      </c>
      <c r="E15" s="148" t="str">
        <f>Sheet1!D8</f>
        <v>各務原</v>
      </c>
      <c r="H15" s="148" t="str">
        <f>Sheet1!G8</f>
        <v>苅谷　颯斗</v>
      </c>
      <c r="I15" s="148" t="str">
        <f>Sheet1!H8</f>
        <v>①</v>
      </c>
      <c r="J15" s="148" t="str">
        <f>Sheet1!I8</f>
        <v>県岐阜商</v>
      </c>
      <c r="L15" s="148" t="str">
        <f>Sheet1!K8</f>
        <v>重松　優芽</v>
      </c>
      <c r="M15" s="148" t="str">
        <f>Sheet1!L8</f>
        <v>①</v>
      </c>
      <c r="N15" s="148" t="str">
        <f>Sheet1!M8</f>
        <v>各務原西</v>
      </c>
    </row>
    <row r="16" spans="2:14" ht="13.5">
      <c r="B16" s="148"/>
      <c r="E16" s="148"/>
      <c r="H16" s="148"/>
      <c r="I16" s="148"/>
      <c r="J16" s="148"/>
      <c r="L16" s="148"/>
      <c r="M16" s="148"/>
      <c r="N16" s="148"/>
    </row>
    <row r="17" spans="2:14" ht="13.5">
      <c r="B17" s="148" t="str">
        <f>Sheet1!A9</f>
        <v>大垣南</v>
      </c>
      <c r="E17" s="148" t="str">
        <f>Sheet1!D9</f>
        <v>大垣北</v>
      </c>
      <c r="H17" s="148" t="str">
        <f>Sheet1!G9</f>
        <v>澤田功太郎</v>
      </c>
      <c r="I17" s="148" t="str">
        <f>Sheet1!H9</f>
        <v>②</v>
      </c>
      <c r="J17" s="148" t="str">
        <f>Sheet1!I9</f>
        <v>各務原</v>
      </c>
      <c r="L17" s="148" t="str">
        <f>Sheet1!K9</f>
        <v>近藤　春奈</v>
      </c>
      <c r="M17" s="148" t="str">
        <f>Sheet1!L9</f>
        <v>①</v>
      </c>
      <c r="N17" s="148" t="str">
        <f>Sheet1!M9</f>
        <v>大垣南</v>
      </c>
    </row>
    <row r="18" spans="2:14" ht="13.5">
      <c r="B18" s="148"/>
      <c r="E18" s="148"/>
      <c r="H18" s="148"/>
      <c r="I18" s="148"/>
      <c r="J18" s="148"/>
      <c r="L18" s="148"/>
      <c r="M18" s="148"/>
      <c r="N18" s="148"/>
    </row>
    <row r="19" spans="2:14" ht="13.5">
      <c r="B19" s="148" t="str">
        <f>Sheet1!A10</f>
        <v>郡上</v>
      </c>
      <c r="E19" s="148" t="str">
        <f>Sheet1!D10</f>
        <v>大垣南</v>
      </c>
      <c r="H19" s="148" t="str">
        <f>Sheet1!G10</f>
        <v>前刀　奏斗</v>
      </c>
      <c r="I19" s="148" t="str">
        <f>Sheet1!H10</f>
        <v>②</v>
      </c>
      <c r="J19" s="148" t="str">
        <f>Sheet1!I10</f>
        <v>大垣南</v>
      </c>
      <c r="L19" s="148" t="str">
        <f>Sheet1!K10</f>
        <v>向山　実来</v>
      </c>
      <c r="M19" s="148" t="str">
        <f>Sheet1!L10</f>
        <v>①</v>
      </c>
      <c r="N19" s="148" t="str">
        <f>Sheet1!M10</f>
        <v>大垣南</v>
      </c>
    </row>
    <row r="20" spans="2:14" ht="13.5">
      <c r="B20" s="148"/>
      <c r="E20" s="148"/>
      <c r="H20" s="148"/>
      <c r="I20" s="148"/>
      <c r="J20" s="148"/>
      <c r="L20" s="148"/>
      <c r="M20" s="148"/>
      <c r="N20" s="148"/>
    </row>
    <row r="21" spans="2:14" ht="13.5">
      <c r="B21" s="148" t="str">
        <f>Sheet1!A11</f>
        <v>関</v>
      </c>
      <c r="E21" s="148" t="str">
        <f>Sheet1!D11</f>
        <v>関</v>
      </c>
      <c r="H21" s="148" t="str">
        <f>Sheet1!G11</f>
        <v>早野　令都</v>
      </c>
      <c r="I21" s="148" t="str">
        <f>Sheet1!H11</f>
        <v>②</v>
      </c>
      <c r="J21" s="148" t="str">
        <f>Sheet1!I11</f>
        <v>大垣北</v>
      </c>
      <c r="L21" s="148" t="str">
        <f>Sheet1!K11</f>
        <v>松原さくら</v>
      </c>
      <c r="M21" s="148" t="str">
        <f>Sheet1!L11</f>
        <v>②</v>
      </c>
      <c r="N21" s="148" t="str">
        <f>Sheet1!M11</f>
        <v>大垣北</v>
      </c>
    </row>
    <row r="22" spans="2:14" ht="13.5">
      <c r="B22" s="148"/>
      <c r="E22" s="148"/>
      <c r="H22" s="148"/>
      <c r="I22" s="148"/>
      <c r="J22" s="148"/>
      <c r="L22" s="148"/>
      <c r="M22" s="148"/>
      <c r="N22" s="148"/>
    </row>
    <row r="23" spans="2:14" ht="13.5">
      <c r="B23" s="148" t="str">
        <f>Sheet1!A12</f>
        <v>帝京大可児</v>
      </c>
      <c r="E23" s="148" t="str">
        <f>Sheet1!D12</f>
        <v>東濃実</v>
      </c>
      <c r="H23" s="148" t="str">
        <f>Sheet1!G12</f>
        <v>菱田　航生</v>
      </c>
      <c r="I23" s="148" t="str">
        <f>Sheet1!H12</f>
        <v>②</v>
      </c>
      <c r="J23" s="148" t="str">
        <f>Sheet1!I12</f>
        <v>大垣北</v>
      </c>
      <c r="L23" s="148" t="str">
        <f>Sheet1!K12</f>
        <v>藤村　香文</v>
      </c>
      <c r="M23" s="148" t="str">
        <f>Sheet1!L12</f>
        <v>②</v>
      </c>
      <c r="N23" s="148" t="str">
        <f>Sheet1!M12</f>
        <v>武義</v>
      </c>
    </row>
    <row r="24" spans="2:14" ht="13.5">
      <c r="B24" s="148"/>
      <c r="E24" s="148"/>
      <c r="H24" s="148"/>
      <c r="I24" s="148"/>
      <c r="J24" s="148"/>
      <c r="L24" s="148"/>
      <c r="M24" s="148"/>
      <c r="N24" s="148"/>
    </row>
    <row r="25" spans="2:14" ht="13.5">
      <c r="B25" s="148" t="str">
        <f>Sheet1!A13</f>
        <v>加茂</v>
      </c>
      <c r="E25" s="148" t="str">
        <f>Sheet1!D13</f>
        <v>郡上</v>
      </c>
      <c r="H25" s="148" t="str">
        <f>Sheet1!G13</f>
        <v>長尾　俊希</v>
      </c>
      <c r="I25" s="148" t="str">
        <f>Sheet1!H13</f>
        <v>②</v>
      </c>
      <c r="J25" s="148" t="str">
        <f>Sheet1!I13</f>
        <v>関</v>
      </c>
      <c r="L25" s="148" t="str">
        <f>Sheet1!K13</f>
        <v>渡邊明衣里</v>
      </c>
      <c r="M25" s="148" t="str">
        <f>Sheet1!L13</f>
        <v>②</v>
      </c>
      <c r="N25" s="148" t="str">
        <f>Sheet1!M13</f>
        <v>東濃実</v>
      </c>
    </row>
    <row r="26" spans="2:14" ht="13.5">
      <c r="B26" s="148"/>
      <c r="E26" s="148"/>
      <c r="H26" s="148"/>
      <c r="I26" s="148"/>
      <c r="J26" s="148"/>
      <c r="L26" s="148"/>
      <c r="M26" s="148"/>
      <c r="N26" s="148"/>
    </row>
    <row r="27" spans="2:14" ht="13.5">
      <c r="B27" s="148" t="str">
        <f>Sheet1!A14</f>
        <v>麗澤瑞浪</v>
      </c>
      <c r="E27" s="148" t="str">
        <f>Sheet1!D14</f>
        <v>加茂</v>
      </c>
      <c r="H27" s="148" t="str">
        <f>Sheet1!G14</f>
        <v>下村　　稜</v>
      </c>
      <c r="I27" s="148" t="str">
        <f>Sheet1!H14</f>
        <v>②</v>
      </c>
      <c r="J27" s="148" t="str">
        <f>Sheet1!I14</f>
        <v>関</v>
      </c>
      <c r="L27" s="148" t="str">
        <f>Sheet1!K14</f>
        <v>古田　唯夏</v>
      </c>
      <c r="M27" s="148" t="str">
        <f>Sheet1!L14</f>
        <v>①</v>
      </c>
      <c r="N27" s="148" t="str">
        <f>Sheet1!M14</f>
        <v>関</v>
      </c>
    </row>
    <row r="28" spans="2:14" ht="13.5">
      <c r="B28" s="148"/>
      <c r="E28" s="148"/>
      <c r="H28" s="148"/>
      <c r="I28" s="148"/>
      <c r="J28" s="148"/>
      <c r="L28" s="148"/>
      <c r="M28" s="148"/>
      <c r="N28" s="148"/>
    </row>
    <row r="29" spans="2:14" ht="13.5">
      <c r="B29" s="148" t="str">
        <f>Sheet1!A15</f>
        <v>多治見北</v>
      </c>
      <c r="E29" s="148" t="str">
        <f>Sheet1!D15</f>
        <v>恵那</v>
      </c>
      <c r="H29" s="148" t="str">
        <f>Sheet1!G15</f>
        <v>佐藤　瑞己</v>
      </c>
      <c r="I29" s="148" t="str">
        <f>Sheet1!H15</f>
        <v>②</v>
      </c>
      <c r="J29" s="148" t="str">
        <f>Sheet1!I15</f>
        <v>関</v>
      </c>
      <c r="L29" s="148" t="str">
        <f>Sheet1!K15</f>
        <v>石井　　晶</v>
      </c>
      <c r="M29" s="148" t="str">
        <f>Sheet1!L15</f>
        <v>①</v>
      </c>
      <c r="N29" s="148" t="str">
        <f>Sheet1!M15</f>
        <v>関</v>
      </c>
    </row>
    <row r="30" spans="2:14" ht="13.5">
      <c r="B30" s="148"/>
      <c r="E30" s="148"/>
      <c r="H30" s="148"/>
      <c r="I30" s="148"/>
      <c r="J30" s="148"/>
      <c r="L30" s="148"/>
      <c r="M30" s="148"/>
      <c r="N30" s="148"/>
    </row>
    <row r="31" spans="2:14" ht="13.5">
      <c r="B31" s="148" t="str">
        <f>Sheet1!A16</f>
        <v>多治見</v>
      </c>
      <c r="E31" s="148" t="str">
        <f>Sheet1!D16</f>
        <v>麗澤瑞浪</v>
      </c>
      <c r="H31" s="148" t="str">
        <f>Sheet1!G16</f>
        <v>二村　海成</v>
      </c>
      <c r="I31" s="148" t="str">
        <f>Sheet1!H16</f>
        <v>②</v>
      </c>
      <c r="J31" s="148" t="str">
        <f>Sheet1!I16</f>
        <v>関商工</v>
      </c>
      <c r="L31" s="148" t="str">
        <f>Sheet1!K16</f>
        <v>大野　天音</v>
      </c>
      <c r="M31" s="148" t="str">
        <f>Sheet1!L16</f>
        <v>②</v>
      </c>
      <c r="N31" s="148" t="str">
        <f>Sheet1!M16</f>
        <v>加茂</v>
      </c>
    </row>
    <row r="32" spans="2:14" ht="13.5">
      <c r="B32" s="148"/>
      <c r="E32" s="148"/>
      <c r="H32" s="148"/>
      <c r="I32" s="148"/>
      <c r="J32" s="148"/>
      <c r="L32" s="148"/>
      <c r="M32" s="148"/>
      <c r="N32" s="148"/>
    </row>
    <row r="33" spans="2:14" ht="13.5">
      <c r="B33" s="148" t="str">
        <f>Sheet1!A17</f>
        <v>中津</v>
      </c>
      <c r="E33" s="148" t="str">
        <f>Sheet1!D17</f>
        <v>多治見北</v>
      </c>
      <c r="H33" s="148" t="str">
        <f>Sheet1!G17</f>
        <v>山下　湧登</v>
      </c>
      <c r="I33" s="148" t="str">
        <f>Sheet1!H17</f>
        <v>①</v>
      </c>
      <c r="J33" s="148" t="str">
        <f>Sheet1!I17</f>
        <v>郡上</v>
      </c>
      <c r="L33" s="148" t="str">
        <f>Sheet1!K17</f>
        <v>足立　莉子</v>
      </c>
      <c r="M33" s="148" t="str">
        <f>Sheet1!L17</f>
        <v>①</v>
      </c>
      <c r="N33" s="148" t="str">
        <f>Sheet1!M17</f>
        <v>関</v>
      </c>
    </row>
    <row r="34" spans="2:14" ht="13.5">
      <c r="B34" s="148"/>
      <c r="E34" s="148"/>
      <c r="H34" s="148"/>
      <c r="I34" s="148"/>
      <c r="J34" s="148"/>
      <c r="L34" s="148"/>
      <c r="M34" s="148"/>
      <c r="N34" s="148"/>
    </row>
    <row r="35" spans="8:14" ht="13.5">
      <c r="H35" s="148" t="str">
        <f>Sheet1!G18</f>
        <v>鈴木　博斗</v>
      </c>
      <c r="I35" s="148" t="str">
        <f>Sheet1!H18</f>
        <v>②</v>
      </c>
      <c r="J35" s="148" t="str">
        <f>Sheet1!I18</f>
        <v>加茂農林</v>
      </c>
      <c r="L35" s="148" t="str">
        <f>Sheet1!K18</f>
        <v>和田　萌那</v>
      </c>
      <c r="M35" s="148" t="str">
        <f>Sheet1!L18</f>
        <v>②</v>
      </c>
      <c r="N35" s="148" t="str">
        <f>Sheet1!M18</f>
        <v>関商工</v>
      </c>
    </row>
    <row r="36" spans="8:14" ht="13.5">
      <c r="H36" s="148"/>
      <c r="I36" s="148"/>
      <c r="J36" s="148"/>
      <c r="L36" s="148"/>
      <c r="M36" s="148"/>
      <c r="N36" s="148"/>
    </row>
    <row r="37" spans="8:14" ht="13.5">
      <c r="H37" s="148" t="str">
        <f>Sheet1!G19</f>
        <v>森　　健太</v>
      </c>
      <c r="I37" s="148" t="str">
        <f>Sheet1!H19</f>
        <v>②</v>
      </c>
      <c r="J37" s="148" t="str">
        <f>Sheet1!I19</f>
        <v>加茂農林</v>
      </c>
      <c r="L37" s="148" t="str">
        <f>Sheet1!K19</f>
        <v>吉村　実優</v>
      </c>
      <c r="M37" s="148" t="str">
        <f>Sheet1!L19</f>
        <v>②</v>
      </c>
      <c r="N37" s="148" t="str">
        <f>Sheet1!M19</f>
        <v>可児</v>
      </c>
    </row>
    <row r="38" spans="8:14" ht="13.5">
      <c r="H38" s="148"/>
      <c r="I38" s="148"/>
      <c r="J38" s="148"/>
      <c r="L38" s="148"/>
      <c r="M38" s="148"/>
      <c r="N38" s="148"/>
    </row>
    <row r="39" spans="8:14" ht="13.5">
      <c r="H39" s="148" t="str">
        <f>Sheet1!G20</f>
        <v>川田　駿実</v>
      </c>
      <c r="I39" s="148" t="str">
        <f>Sheet1!H20</f>
        <v>①</v>
      </c>
      <c r="J39" s="148" t="str">
        <f>Sheet1!I20</f>
        <v>麗澤瑞浪</v>
      </c>
      <c r="L39" s="148" t="str">
        <f>Sheet1!K20</f>
        <v>大宮　涼乃</v>
      </c>
      <c r="M39" s="148" t="str">
        <f>Sheet1!L20</f>
        <v>②</v>
      </c>
      <c r="N39" s="148" t="str">
        <f>Sheet1!M20</f>
        <v>恵那</v>
      </c>
    </row>
    <row r="40" spans="8:14" ht="13.5">
      <c r="H40" s="148"/>
      <c r="I40" s="148"/>
      <c r="J40" s="148"/>
      <c r="L40" s="148"/>
      <c r="M40" s="148"/>
      <c r="N40" s="148"/>
    </row>
    <row r="41" spans="8:14" ht="13.5">
      <c r="H41" s="148" t="str">
        <f>Sheet1!G21</f>
        <v>村田　英夢</v>
      </c>
      <c r="I41" s="148" t="str">
        <f>Sheet1!H21</f>
        <v>①</v>
      </c>
      <c r="J41" s="148" t="str">
        <f>Sheet1!I21</f>
        <v>麗澤瑞浪</v>
      </c>
      <c r="L41" s="148" t="str">
        <f>Sheet1!K21</f>
        <v>各務　稔梨</v>
      </c>
      <c r="M41" s="148" t="str">
        <f>Sheet1!L21</f>
        <v>②</v>
      </c>
      <c r="N41" s="148" t="str">
        <f>Sheet1!M21</f>
        <v>多治見北</v>
      </c>
    </row>
    <row r="42" spans="8:14" ht="13.5">
      <c r="H42" s="148"/>
      <c r="I42" s="148"/>
      <c r="J42" s="148"/>
      <c r="L42" s="148"/>
      <c r="M42" s="148"/>
      <c r="N42" s="148"/>
    </row>
    <row r="43" spans="8:14" ht="13.5">
      <c r="H43" s="148" t="str">
        <f>Sheet1!G22</f>
        <v>淺野　洸司</v>
      </c>
      <c r="I43" s="148" t="str">
        <f>Sheet1!H22</f>
        <v>①</v>
      </c>
      <c r="J43" s="148" t="str">
        <f>Sheet1!I22</f>
        <v>麗澤瑞浪</v>
      </c>
      <c r="L43" s="148" t="str">
        <f>Sheet1!K22</f>
        <v>鈴木　るな</v>
      </c>
      <c r="M43" s="148" t="str">
        <f>Sheet1!L22</f>
        <v>②</v>
      </c>
      <c r="N43" s="148" t="str">
        <f>Sheet1!M22</f>
        <v>多治見北</v>
      </c>
    </row>
    <row r="44" spans="8:14" ht="13.5">
      <c r="H44" s="148"/>
      <c r="I44" s="148"/>
      <c r="J44" s="148"/>
      <c r="L44" s="148"/>
      <c r="M44" s="148"/>
      <c r="N44" s="148"/>
    </row>
    <row r="45" spans="8:14" ht="13.5">
      <c r="H45" s="148" t="str">
        <f>Sheet1!G23</f>
        <v>立石　真也</v>
      </c>
      <c r="I45" s="148" t="str">
        <f>Sheet1!H23</f>
        <v>①</v>
      </c>
      <c r="J45" s="148" t="str">
        <f>Sheet1!I23</f>
        <v>麗澤瑞浪</v>
      </c>
      <c r="L45" s="148" t="str">
        <f>Sheet1!K23</f>
        <v>陶川　実弥</v>
      </c>
      <c r="M45" s="148" t="str">
        <f>Sheet1!L23</f>
        <v>②</v>
      </c>
      <c r="N45" s="148" t="str">
        <f>Sheet1!M23</f>
        <v>恵那</v>
      </c>
    </row>
    <row r="46" spans="8:14" ht="13.5">
      <c r="H46" s="148"/>
      <c r="I46" s="148"/>
      <c r="J46" s="148"/>
      <c r="L46" s="148"/>
      <c r="M46" s="148"/>
      <c r="N46" s="148"/>
    </row>
    <row r="47" spans="8:14" ht="13.5">
      <c r="H47" s="148" t="str">
        <f>Sheet1!G24</f>
        <v>一色　凌介</v>
      </c>
      <c r="I47" s="148" t="str">
        <f>Sheet1!H24</f>
        <v>②</v>
      </c>
      <c r="J47" s="148" t="str">
        <f>Sheet1!I24</f>
        <v>麗澤瑞浪</v>
      </c>
      <c r="L47" s="148" t="str">
        <f>Sheet1!K24</f>
        <v>袖山　萌愛</v>
      </c>
      <c r="M47" s="148" t="str">
        <f>Sheet1!L24</f>
        <v>②</v>
      </c>
      <c r="N47" s="148" t="str">
        <f>Sheet1!M24</f>
        <v>麗澤瑞浪</v>
      </c>
    </row>
    <row r="48" spans="8:14" ht="13.5">
      <c r="H48" s="148"/>
      <c r="I48" s="148"/>
      <c r="J48" s="148"/>
      <c r="L48" s="148"/>
      <c r="M48" s="148"/>
      <c r="N48" s="148"/>
    </row>
    <row r="49" spans="8:14" ht="13.5">
      <c r="H49" s="148" t="str">
        <f>Sheet1!G25</f>
        <v>小澤　　光</v>
      </c>
      <c r="I49" s="148" t="str">
        <f>Sheet1!H25</f>
        <v>②</v>
      </c>
      <c r="J49" s="148" t="str">
        <f>Sheet1!I25</f>
        <v>麗澤瑞浪</v>
      </c>
      <c r="L49" s="148" t="str">
        <f>Sheet1!K25</f>
        <v>成瀬　日向</v>
      </c>
      <c r="M49" s="148" t="str">
        <f>Sheet1!L25</f>
        <v>②</v>
      </c>
      <c r="N49" s="148" t="str">
        <f>Sheet1!M25</f>
        <v>麗澤瑞浪</v>
      </c>
    </row>
    <row r="50" spans="8:14" ht="13.5">
      <c r="H50" s="148"/>
      <c r="I50" s="148"/>
      <c r="J50" s="148"/>
      <c r="L50" s="148"/>
      <c r="M50" s="148"/>
      <c r="N50" s="148"/>
    </row>
  </sheetData>
  <sheetProtection/>
  <mergeCells count="176">
    <mergeCell ref="N39:N40"/>
    <mergeCell ref="N41:N42"/>
    <mergeCell ref="N43:N44"/>
    <mergeCell ref="N45:N46"/>
    <mergeCell ref="N47:N48"/>
    <mergeCell ref="N49:N50"/>
    <mergeCell ref="N27:N28"/>
    <mergeCell ref="N29:N30"/>
    <mergeCell ref="N31:N32"/>
    <mergeCell ref="N33:N34"/>
    <mergeCell ref="N35:N36"/>
    <mergeCell ref="N37:N38"/>
    <mergeCell ref="N15:N16"/>
    <mergeCell ref="N17:N18"/>
    <mergeCell ref="N19:N20"/>
    <mergeCell ref="N21:N22"/>
    <mergeCell ref="N23:N24"/>
    <mergeCell ref="N25:N26"/>
    <mergeCell ref="N3:N4"/>
    <mergeCell ref="N5:N6"/>
    <mergeCell ref="N7:N8"/>
    <mergeCell ref="N9:N10"/>
    <mergeCell ref="N11:N12"/>
    <mergeCell ref="N13:N14"/>
    <mergeCell ref="M39:M40"/>
    <mergeCell ref="M41:M42"/>
    <mergeCell ref="M43:M44"/>
    <mergeCell ref="M45:M46"/>
    <mergeCell ref="M47:M48"/>
    <mergeCell ref="M49:M50"/>
    <mergeCell ref="M27:M28"/>
    <mergeCell ref="M29:M30"/>
    <mergeCell ref="M31:M32"/>
    <mergeCell ref="M33:M34"/>
    <mergeCell ref="M35:M36"/>
    <mergeCell ref="M37:M38"/>
    <mergeCell ref="M15:M16"/>
    <mergeCell ref="M17:M18"/>
    <mergeCell ref="M19:M20"/>
    <mergeCell ref="M21:M22"/>
    <mergeCell ref="M23:M24"/>
    <mergeCell ref="M25:M26"/>
    <mergeCell ref="M3:M4"/>
    <mergeCell ref="M5:M6"/>
    <mergeCell ref="M7:M8"/>
    <mergeCell ref="M9:M10"/>
    <mergeCell ref="M11:M12"/>
    <mergeCell ref="M13:M14"/>
    <mergeCell ref="L39:L40"/>
    <mergeCell ref="L41:L42"/>
    <mergeCell ref="L43:L44"/>
    <mergeCell ref="L45:L46"/>
    <mergeCell ref="L47:L48"/>
    <mergeCell ref="L49:L50"/>
    <mergeCell ref="L27:L28"/>
    <mergeCell ref="L29:L30"/>
    <mergeCell ref="L31:L32"/>
    <mergeCell ref="L33:L34"/>
    <mergeCell ref="L35:L36"/>
    <mergeCell ref="L37:L38"/>
    <mergeCell ref="L15:L16"/>
    <mergeCell ref="L17:L18"/>
    <mergeCell ref="L19:L20"/>
    <mergeCell ref="L21:L22"/>
    <mergeCell ref="L23:L24"/>
    <mergeCell ref="L25:L26"/>
    <mergeCell ref="L3:L4"/>
    <mergeCell ref="L5:L6"/>
    <mergeCell ref="L7:L8"/>
    <mergeCell ref="L9:L10"/>
    <mergeCell ref="L11:L12"/>
    <mergeCell ref="L13:L14"/>
    <mergeCell ref="J39:J40"/>
    <mergeCell ref="J41:J42"/>
    <mergeCell ref="J43:J44"/>
    <mergeCell ref="J45:J46"/>
    <mergeCell ref="J47:J48"/>
    <mergeCell ref="J49:J50"/>
    <mergeCell ref="J27:J28"/>
    <mergeCell ref="J29:J30"/>
    <mergeCell ref="J31:J32"/>
    <mergeCell ref="J33:J34"/>
    <mergeCell ref="J35:J36"/>
    <mergeCell ref="J37:J38"/>
    <mergeCell ref="J15:J16"/>
    <mergeCell ref="J17:J18"/>
    <mergeCell ref="J19:J20"/>
    <mergeCell ref="J21:J22"/>
    <mergeCell ref="J23:J24"/>
    <mergeCell ref="J25:J26"/>
    <mergeCell ref="J3:J4"/>
    <mergeCell ref="J5:J6"/>
    <mergeCell ref="J7:J8"/>
    <mergeCell ref="J9:J10"/>
    <mergeCell ref="J11:J12"/>
    <mergeCell ref="J13:J14"/>
    <mergeCell ref="I39:I40"/>
    <mergeCell ref="I41:I42"/>
    <mergeCell ref="I43:I44"/>
    <mergeCell ref="I45:I46"/>
    <mergeCell ref="I47:I48"/>
    <mergeCell ref="I49:I50"/>
    <mergeCell ref="I27:I28"/>
    <mergeCell ref="I29:I30"/>
    <mergeCell ref="I31:I32"/>
    <mergeCell ref="I33:I34"/>
    <mergeCell ref="I35:I36"/>
    <mergeCell ref="I37:I38"/>
    <mergeCell ref="I15:I16"/>
    <mergeCell ref="I17:I18"/>
    <mergeCell ref="I19:I20"/>
    <mergeCell ref="I21:I22"/>
    <mergeCell ref="I23:I24"/>
    <mergeCell ref="I25:I26"/>
    <mergeCell ref="I3:I4"/>
    <mergeCell ref="I5:I6"/>
    <mergeCell ref="I7:I8"/>
    <mergeCell ref="I9:I10"/>
    <mergeCell ref="I11:I12"/>
    <mergeCell ref="I13:I14"/>
    <mergeCell ref="H39:H40"/>
    <mergeCell ref="H41:H42"/>
    <mergeCell ref="H43:H44"/>
    <mergeCell ref="H45:H46"/>
    <mergeCell ref="H47:H48"/>
    <mergeCell ref="H49:H50"/>
    <mergeCell ref="H27:H28"/>
    <mergeCell ref="H29:H30"/>
    <mergeCell ref="H31:H32"/>
    <mergeCell ref="H33:H34"/>
    <mergeCell ref="H35:H36"/>
    <mergeCell ref="H37:H38"/>
    <mergeCell ref="H15:H16"/>
    <mergeCell ref="H17:H18"/>
    <mergeCell ref="H19:H20"/>
    <mergeCell ref="H21:H22"/>
    <mergeCell ref="H23:H24"/>
    <mergeCell ref="H25:H26"/>
    <mergeCell ref="E27:E28"/>
    <mergeCell ref="E29:E30"/>
    <mergeCell ref="E31:E32"/>
    <mergeCell ref="E33:E34"/>
    <mergeCell ref="H3:H4"/>
    <mergeCell ref="H5:H6"/>
    <mergeCell ref="H7:H8"/>
    <mergeCell ref="H9:H10"/>
    <mergeCell ref="H11:H12"/>
    <mergeCell ref="H13:H14"/>
    <mergeCell ref="E15:E16"/>
    <mergeCell ref="E17:E18"/>
    <mergeCell ref="E19:E20"/>
    <mergeCell ref="E21:E22"/>
    <mergeCell ref="E23:E24"/>
    <mergeCell ref="E25:E26"/>
    <mergeCell ref="B27:B28"/>
    <mergeCell ref="B29:B30"/>
    <mergeCell ref="B31:B32"/>
    <mergeCell ref="B33:B34"/>
    <mergeCell ref="E3:E4"/>
    <mergeCell ref="E5:E6"/>
    <mergeCell ref="E7:E8"/>
    <mergeCell ref="E9:E10"/>
    <mergeCell ref="E11:E12"/>
    <mergeCell ref="E13:E14"/>
    <mergeCell ref="B15:B16"/>
    <mergeCell ref="B17:B18"/>
    <mergeCell ref="B19:B20"/>
    <mergeCell ref="B21:B22"/>
    <mergeCell ref="B23:B24"/>
    <mergeCell ref="B25:B26"/>
    <mergeCell ref="B3:B4"/>
    <mergeCell ref="B5:B6"/>
    <mergeCell ref="B7:B8"/>
    <mergeCell ref="B9:B10"/>
    <mergeCell ref="B11:B12"/>
    <mergeCell ref="B13:B14"/>
  </mergeCells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片桐</dc:creator>
  <cp:keywords/>
  <dc:description/>
  <cp:lastModifiedBy>giffu-tennis</cp:lastModifiedBy>
  <cp:lastPrinted>2019-09-10T07:29:57Z</cp:lastPrinted>
  <dcterms:created xsi:type="dcterms:W3CDTF">2001-03-27T06:56:52Z</dcterms:created>
  <dcterms:modified xsi:type="dcterms:W3CDTF">2019-09-10T07:30:47Z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