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1.xml" ContentType="application/vnd.openxmlformats-officedocument.drawing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sorakenta/Documents/mysite2/taikai/R2/sinjin/"/>
    </mc:Choice>
  </mc:AlternateContent>
  <xr:revisionPtr revIDLastSave="0" documentId="13_ncr:1_{1E4AE228-92BA-0E43-8924-B222BE42C44E}" xr6:coauthVersionLast="45" xr6:coauthVersionMax="45" xr10:uidLastSave="{00000000-0000-0000-0000-000000000000}"/>
  <bookViews>
    <workbookView xWindow="3220" yWindow="460" windowWidth="20860" windowHeight="16760" firstSheet="1" activeTab="10" xr2:uid="{00000000-000D-0000-FFFF-FFFF00000000}"/>
  </bookViews>
  <sheets>
    <sheet name="男子団体" sheetId="19" r:id="rId1"/>
    <sheet name="男団" sheetId="25" r:id="rId2"/>
    <sheet name="女子団体" sheetId="18" r:id="rId3"/>
    <sheet name="リドロー後女団" sheetId="28" r:id="rId4"/>
    <sheet name="女団" sheetId="26" r:id="rId5"/>
    <sheet name="男子Ｓ" sheetId="4" r:id="rId6"/>
    <sheet name="女子Ｓ" sheetId="5" r:id="rId7"/>
    <sheet name="男子Ｄ" sheetId="6" r:id="rId8"/>
    <sheet name="LL挿入女D" sheetId="29" r:id="rId9"/>
    <sheet name="女子Ｄ" sheetId="7" r:id="rId10"/>
    <sheet name="ラッキールーザー" sheetId="27" r:id="rId11"/>
    <sheet name="データ" sheetId="3" r:id="rId12"/>
    <sheet name="団体名簿" sheetId="16" state="hidden" r:id="rId13"/>
    <sheet name="Sheet1" sheetId="9" state="hidden" r:id="rId14"/>
    <sheet name="勝ち上がりS" sheetId="21" r:id="rId15"/>
    <sheet name="勝ち上がりD" sheetId="22" r:id="rId16"/>
  </sheets>
  <externalReferences>
    <externalReference r:id="rId17"/>
  </externalReferences>
  <definedNames>
    <definedName name="_xlnm._FilterDatabase" localSheetId="13" hidden="1">Sheet1!$A$1:$F$81</definedName>
    <definedName name="_xlnm._FilterDatabase" localSheetId="11" hidden="1">データ!#REF!</definedName>
    <definedName name="_xlnm._FilterDatabase" localSheetId="12" hidden="1">団体名簿!$B$24:$M$39</definedName>
    <definedName name="_xlnm.Print_Area" localSheetId="3">リドロー後女団!$B$1:$N$28</definedName>
    <definedName name="_xlnm.Print_Area" localSheetId="9">女子Ｄ!$A$1:$R$34</definedName>
    <definedName name="_xlnm.Print_Area" localSheetId="6">女子Ｓ!$A$1:$R$56</definedName>
    <definedName name="_xlnm.Print_Area" localSheetId="2" hidden="1">#REF!</definedName>
    <definedName name="_xlnm.Print_Area" localSheetId="4">女団!$B$1:$N$27</definedName>
    <definedName name="_xlnm.Print_Area" localSheetId="12">団体名簿!$B$1:$M$39</definedName>
    <definedName name="_xlnm.Print_Area" localSheetId="7">男子Ｄ!$A$1:$R$34</definedName>
    <definedName name="_xlnm.Print_Area" localSheetId="5">男子Ｓ!$A$1:$R$56</definedName>
    <definedName name="_xlnm.Print_Area" localSheetId="0" hidden="1">#REF!</definedName>
    <definedName name="_xlnm.Print_Area" localSheetId="1">男団!$B$1:$N$39</definedName>
    <definedName name="_xlnm.Print_Area" hidden="1">#REF!</definedName>
    <definedName name="会場" localSheetId="2">#REF!</definedName>
    <definedName name="会場" localSheetId="0">#REF!</definedName>
    <definedName name="会場">#REF!</definedName>
    <definedName name="学校名" localSheetId="2">#REF!</definedName>
    <definedName name="学校名" localSheetId="0">#REF!</definedName>
    <definedName name="学校名">#REF!</definedName>
    <definedName name="選手名" localSheetId="2">#REF!</definedName>
    <definedName name="選手名" localSheetId="0">#REF!</definedName>
    <definedName name="選手名">#REF!</definedName>
    <definedName name="単女">[1]辞書!$B$11:$J$225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4" i="28" l="1"/>
  <c r="D43" i="28"/>
  <c r="M36" i="28" s="1"/>
  <c r="D42" i="28"/>
  <c r="D41" i="28"/>
  <c r="D40" i="28"/>
  <c r="D39" i="28"/>
  <c r="D38" i="28"/>
  <c r="D37" i="28"/>
  <c r="N36" i="28"/>
  <c r="L36" i="28"/>
  <c r="K36" i="28"/>
  <c r="J36" i="28"/>
  <c r="I36" i="28"/>
  <c r="H36" i="28"/>
  <c r="G36" i="28"/>
  <c r="E36" i="28"/>
  <c r="D36" i="28"/>
  <c r="F36" i="28" s="1"/>
  <c r="F32" i="28"/>
  <c r="J32" i="28" s="1"/>
  <c r="X8" i="18" l="1"/>
  <c r="X18" i="18"/>
  <c r="X24" i="18"/>
  <c r="X34" i="18"/>
  <c r="F8" i="18"/>
  <c r="F24" i="18"/>
  <c r="F34" i="18"/>
  <c r="F36" i="18"/>
  <c r="W8" i="18"/>
  <c r="W18" i="18"/>
  <c r="W24" i="18"/>
  <c r="W34" i="18"/>
  <c r="E8" i="18"/>
  <c r="E10" i="18"/>
  <c r="E14" i="18"/>
  <c r="E16" i="18"/>
  <c r="E24" i="18"/>
  <c r="E34" i="18"/>
  <c r="E6" i="18"/>
  <c r="X20" i="19"/>
  <c r="X30" i="19"/>
  <c r="W20" i="19"/>
  <c r="W30" i="19"/>
  <c r="F20" i="19"/>
  <c r="F38" i="19"/>
  <c r="E12" i="19"/>
  <c r="E20" i="19"/>
  <c r="E44" i="19"/>
  <c r="X26" i="18"/>
  <c r="F16" i="18"/>
  <c r="F32" i="18"/>
  <c r="F10" i="18"/>
  <c r="F6" i="18"/>
  <c r="X32" i="18"/>
  <c r="F22" i="18"/>
  <c r="X10" i="18"/>
  <c r="F28" i="18"/>
  <c r="X6" i="18"/>
  <c r="F30" i="18"/>
  <c r="F18" i="18"/>
  <c r="X28" i="18"/>
  <c r="X20" i="18"/>
  <c r="X16" i="18"/>
  <c r="X36" i="18"/>
  <c r="X22" i="18"/>
  <c r="F12" i="18"/>
  <c r="F14" i="18"/>
  <c r="X12" i="18"/>
  <c r="X30" i="18"/>
  <c r="F26" i="18"/>
  <c r="F20" i="18"/>
  <c r="X14" i="18"/>
  <c r="W26" i="18"/>
  <c r="E32" i="18"/>
  <c r="W32" i="18"/>
  <c r="E22" i="18"/>
  <c r="W10" i="18"/>
  <c r="E28" i="18"/>
  <c r="W6" i="18"/>
  <c r="E30" i="18"/>
  <c r="E18" i="18"/>
  <c r="W28" i="18"/>
  <c r="W20" i="18"/>
  <c r="W16" i="18"/>
  <c r="W36" i="18"/>
  <c r="W22" i="18"/>
  <c r="E12" i="18"/>
  <c r="E36" i="18"/>
  <c r="W12" i="18"/>
  <c r="W30" i="18"/>
  <c r="E26" i="18"/>
  <c r="E20" i="18"/>
  <c r="W14" i="18"/>
  <c r="F30" i="19"/>
  <c r="F26" i="19"/>
  <c r="X42" i="19"/>
  <c r="F18" i="19"/>
  <c r="X44" i="19"/>
  <c r="F40" i="19"/>
  <c r="F10" i="19"/>
  <c r="X36" i="19"/>
  <c r="X10" i="19"/>
  <c r="X18" i="19"/>
  <c r="X14" i="19"/>
  <c r="F12" i="19"/>
  <c r="F22" i="19"/>
  <c r="X26" i="19"/>
  <c r="F32" i="19"/>
  <c r="X16" i="19"/>
  <c r="X6" i="19"/>
  <c r="F36" i="19"/>
  <c r="X12" i="19"/>
  <c r="X38" i="19"/>
  <c r="F42" i="19"/>
  <c r="F14" i="19"/>
  <c r="F28" i="19"/>
  <c r="F8" i="19"/>
  <c r="X24" i="19"/>
  <c r="X28" i="19"/>
  <c r="X32" i="19"/>
  <c r="F6" i="19"/>
  <c r="F16" i="19"/>
  <c r="F44" i="19"/>
  <c r="X22" i="19"/>
  <c r="X34" i="19"/>
  <c r="X40" i="19"/>
  <c r="X8" i="19"/>
  <c r="F34" i="19"/>
  <c r="F24" i="19"/>
  <c r="W8" i="19"/>
  <c r="E34" i="19"/>
  <c r="W22" i="19"/>
  <c r="W34" i="19"/>
  <c r="W40" i="19"/>
  <c r="E30" i="19"/>
  <c r="E26" i="19"/>
  <c r="W42" i="19"/>
  <c r="E18" i="19"/>
  <c r="W44" i="19"/>
  <c r="E40" i="19"/>
  <c r="E10" i="19"/>
  <c r="E38" i="19"/>
  <c r="W36" i="19"/>
  <c r="W10" i="19"/>
  <c r="W18" i="19"/>
  <c r="W14" i="19"/>
  <c r="E22" i="19"/>
  <c r="W26" i="19"/>
  <c r="E32" i="19"/>
  <c r="W16" i="19"/>
  <c r="W6" i="19"/>
  <c r="E36" i="19"/>
  <c r="W12" i="19"/>
  <c r="W38" i="19"/>
  <c r="E42" i="19"/>
  <c r="E14" i="19"/>
  <c r="E28" i="19"/>
  <c r="E8" i="19"/>
  <c r="W24" i="19"/>
  <c r="W28" i="19"/>
  <c r="W32" i="19"/>
  <c r="E6" i="19"/>
  <c r="E16" i="19"/>
  <c r="E24" i="19"/>
  <c r="D44" i="26"/>
  <c r="D43" i="26"/>
  <c r="D42" i="26"/>
  <c r="D41" i="26"/>
  <c r="D40" i="26"/>
  <c r="D39" i="26"/>
  <c r="D38" i="26"/>
  <c r="D37" i="26"/>
  <c r="G36" i="26" s="1"/>
  <c r="N36" i="26"/>
  <c r="M36" i="26"/>
  <c r="L36" i="26"/>
  <c r="K36" i="26"/>
  <c r="J36" i="26"/>
  <c r="I36" i="26"/>
  <c r="H36" i="26"/>
  <c r="E36" i="26"/>
  <c r="D36" i="26"/>
  <c r="F36" i="26" s="1"/>
  <c r="F32" i="26"/>
  <c r="J32" i="26" s="1"/>
  <c r="D55" i="25"/>
  <c r="D54" i="25"/>
  <c r="D53" i="25"/>
  <c r="D52" i="25"/>
  <c r="D51" i="25"/>
  <c r="J47" i="25" s="1"/>
  <c r="D50" i="25"/>
  <c r="D49" i="25"/>
  <c r="D48" i="25"/>
  <c r="G47" i="25" s="1"/>
  <c r="N47" i="25"/>
  <c r="M47" i="25"/>
  <c r="L47" i="25"/>
  <c r="K47" i="25"/>
  <c r="I47" i="25"/>
  <c r="H47" i="25"/>
  <c r="E47" i="25"/>
  <c r="D47" i="25"/>
  <c r="F47" i="25" s="1"/>
  <c r="F43" i="25"/>
  <c r="J43" i="25" s="1"/>
  <c r="L37" i="3" l="1"/>
  <c r="M37" i="3"/>
  <c r="N37" i="3"/>
  <c r="L38" i="3"/>
  <c r="M38" i="3"/>
  <c r="N38" i="3"/>
  <c r="L39" i="3"/>
  <c r="M39" i="3"/>
  <c r="N39" i="3"/>
  <c r="L40" i="3"/>
  <c r="M40" i="3"/>
  <c r="N40" i="3"/>
  <c r="L41" i="3"/>
  <c r="M41" i="3"/>
  <c r="N41" i="3"/>
  <c r="L42" i="3"/>
  <c r="M42" i="3"/>
  <c r="N42" i="3"/>
  <c r="L43" i="3"/>
  <c r="M43" i="3"/>
  <c r="N43" i="3"/>
  <c r="L44" i="3"/>
  <c r="M44" i="3"/>
  <c r="N44" i="3"/>
  <c r="L45" i="3"/>
  <c r="M45" i="3"/>
  <c r="N45" i="3"/>
  <c r="L46" i="3"/>
  <c r="M46" i="3"/>
  <c r="N46" i="3"/>
  <c r="L47" i="3"/>
  <c r="M47" i="3"/>
  <c r="N47" i="3"/>
  <c r="L48" i="3"/>
  <c r="M48" i="3"/>
  <c r="N48" i="3"/>
  <c r="L49" i="3"/>
  <c r="M49" i="3"/>
  <c r="N49" i="3"/>
  <c r="L50" i="3"/>
  <c r="M50" i="3"/>
  <c r="N50" i="3"/>
  <c r="L51" i="3"/>
  <c r="M51" i="3"/>
  <c r="N51" i="3"/>
  <c r="L52" i="3"/>
  <c r="M52" i="3"/>
  <c r="N52" i="3"/>
  <c r="L53" i="3"/>
  <c r="M53" i="3"/>
  <c r="N53" i="3"/>
  <c r="L54" i="3"/>
  <c r="M54" i="3"/>
  <c r="N54" i="3"/>
  <c r="L55" i="3"/>
  <c r="M55" i="3"/>
  <c r="N55" i="3"/>
  <c r="L56" i="3"/>
  <c r="M56" i="3"/>
  <c r="N56" i="3"/>
  <c r="L57" i="3"/>
  <c r="M57" i="3"/>
  <c r="N57" i="3"/>
  <c r="L58" i="3"/>
  <c r="M58" i="3"/>
  <c r="N58" i="3"/>
  <c r="L59" i="3"/>
  <c r="M59" i="3"/>
  <c r="N59" i="3"/>
  <c r="L60" i="3"/>
  <c r="M60" i="3"/>
  <c r="N60" i="3"/>
  <c r="L61" i="3"/>
  <c r="M61" i="3"/>
  <c r="N61" i="3"/>
  <c r="L62" i="3"/>
  <c r="M62" i="3"/>
  <c r="N62" i="3"/>
  <c r="L63" i="3"/>
  <c r="M63" i="3"/>
  <c r="N63" i="3"/>
  <c r="L64" i="3"/>
  <c r="M64" i="3"/>
  <c r="N64" i="3"/>
  <c r="L65" i="3"/>
  <c r="M65" i="3"/>
  <c r="N65" i="3"/>
  <c r="L66" i="3"/>
  <c r="M66" i="3"/>
  <c r="N66" i="3"/>
  <c r="L67" i="3"/>
  <c r="M67" i="3"/>
  <c r="N67" i="3"/>
  <c r="L68" i="3"/>
  <c r="M68" i="3"/>
  <c r="N68" i="3"/>
  <c r="L69" i="3"/>
  <c r="M69" i="3"/>
  <c r="N69" i="3"/>
  <c r="L70" i="3"/>
  <c r="M70" i="3"/>
  <c r="N70" i="3"/>
  <c r="L71" i="3"/>
  <c r="M71" i="3"/>
  <c r="N71" i="3"/>
  <c r="L72" i="3"/>
  <c r="M72" i="3"/>
  <c r="N72" i="3"/>
  <c r="L73" i="3"/>
  <c r="M73" i="3"/>
  <c r="N73" i="3"/>
  <c r="L74" i="3"/>
  <c r="M74" i="3"/>
  <c r="N74" i="3"/>
  <c r="L75" i="3"/>
  <c r="M75" i="3"/>
  <c r="N75" i="3"/>
  <c r="M36" i="3"/>
  <c r="N36" i="3"/>
  <c r="L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36" i="3"/>
  <c r="J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36" i="3"/>
  <c r="Q3" i="3" s="1"/>
  <c r="H3" i="3"/>
  <c r="Q4" i="3"/>
  <c r="L4" i="3"/>
  <c r="M4" i="3"/>
  <c r="N4" i="3"/>
  <c r="L5" i="3"/>
  <c r="M5" i="3"/>
  <c r="N5" i="3"/>
  <c r="L6" i="3"/>
  <c r="M6" i="3"/>
  <c r="N6" i="3"/>
  <c r="L7" i="3"/>
  <c r="M7" i="3"/>
  <c r="N7" i="3"/>
  <c r="L8" i="3"/>
  <c r="M8" i="3"/>
  <c r="N8" i="3"/>
  <c r="L9" i="3"/>
  <c r="M9" i="3"/>
  <c r="N9" i="3"/>
  <c r="L10" i="3"/>
  <c r="M10" i="3"/>
  <c r="N10" i="3"/>
  <c r="L11" i="3"/>
  <c r="M11" i="3"/>
  <c r="N11" i="3"/>
  <c r="L12" i="3"/>
  <c r="M12" i="3"/>
  <c r="N12" i="3"/>
  <c r="L13" i="3"/>
  <c r="M13" i="3"/>
  <c r="N13" i="3"/>
  <c r="L14" i="3"/>
  <c r="M14" i="3"/>
  <c r="N14" i="3"/>
  <c r="L15" i="3"/>
  <c r="M15" i="3"/>
  <c r="N15" i="3"/>
  <c r="L16" i="3"/>
  <c r="M16" i="3"/>
  <c r="N16" i="3"/>
  <c r="L17" i="3"/>
  <c r="M17" i="3"/>
  <c r="N17" i="3"/>
  <c r="L18" i="3"/>
  <c r="M18" i="3"/>
  <c r="N18" i="3"/>
  <c r="L19" i="3"/>
  <c r="M19" i="3"/>
  <c r="N19" i="3"/>
  <c r="L20" i="3"/>
  <c r="M20" i="3"/>
  <c r="N20" i="3"/>
  <c r="L21" i="3"/>
  <c r="M21" i="3"/>
  <c r="N21" i="3"/>
  <c r="L22" i="3"/>
  <c r="M22" i="3"/>
  <c r="N22" i="3"/>
  <c r="L23" i="3"/>
  <c r="M23" i="3"/>
  <c r="N23" i="3"/>
  <c r="L24" i="3"/>
  <c r="M24" i="3"/>
  <c r="N24" i="3"/>
  <c r="L25" i="3"/>
  <c r="M25" i="3"/>
  <c r="N25" i="3"/>
  <c r="L26" i="3"/>
  <c r="M26" i="3"/>
  <c r="N26" i="3"/>
  <c r="M3" i="3"/>
  <c r="N3" i="3"/>
  <c r="L3" i="3"/>
  <c r="H4" i="3"/>
  <c r="I4" i="3"/>
  <c r="J4" i="3"/>
  <c r="H5" i="3"/>
  <c r="I5" i="3"/>
  <c r="J5" i="3"/>
  <c r="H6" i="3"/>
  <c r="I6" i="3"/>
  <c r="J6" i="3"/>
  <c r="H7" i="3"/>
  <c r="I7" i="3"/>
  <c r="J7" i="3"/>
  <c r="H8" i="3"/>
  <c r="I8" i="3"/>
  <c r="J8" i="3"/>
  <c r="H9" i="3"/>
  <c r="I9" i="3"/>
  <c r="J9" i="3"/>
  <c r="H10" i="3"/>
  <c r="I10" i="3"/>
  <c r="J10" i="3"/>
  <c r="H11" i="3"/>
  <c r="I11" i="3"/>
  <c r="J11" i="3"/>
  <c r="H12" i="3"/>
  <c r="I12" i="3"/>
  <c r="J12" i="3"/>
  <c r="H13" i="3"/>
  <c r="I13" i="3"/>
  <c r="J13" i="3"/>
  <c r="H14" i="3"/>
  <c r="I14" i="3"/>
  <c r="J14" i="3"/>
  <c r="H15" i="3"/>
  <c r="I15" i="3"/>
  <c r="J15" i="3"/>
  <c r="H16" i="3"/>
  <c r="I16" i="3"/>
  <c r="J16" i="3"/>
  <c r="H17" i="3"/>
  <c r="I17" i="3"/>
  <c r="J17" i="3"/>
  <c r="H18" i="3"/>
  <c r="I18" i="3"/>
  <c r="J18" i="3"/>
  <c r="H19" i="3"/>
  <c r="I19" i="3"/>
  <c r="J19" i="3"/>
  <c r="H20" i="3"/>
  <c r="I20" i="3"/>
  <c r="J20" i="3"/>
  <c r="H21" i="3"/>
  <c r="I21" i="3"/>
  <c r="J21" i="3"/>
  <c r="H22" i="3"/>
  <c r="I22" i="3"/>
  <c r="J22" i="3"/>
  <c r="H23" i="3"/>
  <c r="I23" i="3"/>
  <c r="J23" i="3"/>
  <c r="H24" i="3"/>
  <c r="I24" i="3"/>
  <c r="J24" i="3"/>
  <c r="H25" i="3"/>
  <c r="I25" i="3"/>
  <c r="J25" i="3"/>
  <c r="H26" i="3"/>
  <c r="I26" i="3"/>
  <c r="J26" i="3"/>
  <c r="I3" i="3"/>
  <c r="J3" i="3"/>
  <c r="Q19" i="5" l="1"/>
  <c r="O19" i="5"/>
  <c r="B21" i="5"/>
  <c r="B1" i="7"/>
  <c r="D25" i="16"/>
  <c r="E25" i="16"/>
  <c r="F25" i="16"/>
  <c r="G25" i="16"/>
  <c r="H25" i="16"/>
  <c r="I25" i="16"/>
  <c r="J25" i="16"/>
  <c r="K25" i="16"/>
  <c r="L25" i="16"/>
  <c r="M25" i="16"/>
  <c r="D26" i="16"/>
  <c r="E26" i="16"/>
  <c r="F26" i="16"/>
  <c r="G26" i="16"/>
  <c r="H26" i="16"/>
  <c r="I26" i="16"/>
  <c r="J26" i="16"/>
  <c r="K26" i="16"/>
  <c r="L26" i="16"/>
  <c r="M26" i="16"/>
  <c r="D27" i="16"/>
  <c r="E27" i="16"/>
  <c r="F27" i="16"/>
  <c r="G27" i="16"/>
  <c r="H27" i="16"/>
  <c r="I27" i="16"/>
  <c r="J27" i="16"/>
  <c r="K27" i="16"/>
  <c r="L27" i="16"/>
  <c r="M27" i="16"/>
  <c r="D28" i="16"/>
  <c r="E28" i="16"/>
  <c r="F28" i="16"/>
  <c r="G28" i="16"/>
  <c r="H28" i="16"/>
  <c r="I28" i="16"/>
  <c r="J28" i="16"/>
  <c r="K28" i="16"/>
  <c r="L28" i="16"/>
  <c r="M28" i="16"/>
  <c r="D29" i="16"/>
  <c r="E29" i="16"/>
  <c r="F29" i="16"/>
  <c r="G29" i="16"/>
  <c r="H29" i="16"/>
  <c r="I29" i="16"/>
  <c r="J29" i="16"/>
  <c r="K29" i="16"/>
  <c r="L29" i="16"/>
  <c r="M29" i="16"/>
  <c r="D30" i="16"/>
  <c r="E30" i="16"/>
  <c r="F30" i="16"/>
  <c r="G30" i="16"/>
  <c r="H30" i="16"/>
  <c r="I30" i="16"/>
  <c r="J30" i="16"/>
  <c r="K30" i="16"/>
  <c r="L30" i="16"/>
  <c r="M30" i="16"/>
  <c r="D31" i="16"/>
  <c r="E31" i="16"/>
  <c r="F31" i="16"/>
  <c r="G31" i="16"/>
  <c r="H31" i="16"/>
  <c r="I31" i="16"/>
  <c r="J31" i="16"/>
  <c r="K31" i="16"/>
  <c r="L31" i="16"/>
  <c r="M31" i="16"/>
  <c r="D32" i="16"/>
  <c r="E32" i="16"/>
  <c r="F32" i="16"/>
  <c r="G32" i="16"/>
  <c r="H32" i="16"/>
  <c r="I32" i="16"/>
  <c r="J32" i="16"/>
  <c r="K32" i="16"/>
  <c r="L32" i="16"/>
  <c r="M32" i="16"/>
  <c r="D33" i="16"/>
  <c r="E33" i="16"/>
  <c r="F33" i="16"/>
  <c r="G33" i="16"/>
  <c r="H33" i="16"/>
  <c r="I33" i="16"/>
  <c r="J33" i="16"/>
  <c r="K33" i="16"/>
  <c r="L33" i="16"/>
  <c r="M33" i="16"/>
  <c r="D34" i="16"/>
  <c r="E34" i="16"/>
  <c r="F34" i="16"/>
  <c r="G34" i="16"/>
  <c r="H34" i="16"/>
  <c r="I34" i="16"/>
  <c r="J34" i="16"/>
  <c r="K34" i="16"/>
  <c r="L34" i="16"/>
  <c r="M34" i="16"/>
  <c r="D35" i="16"/>
  <c r="E35" i="16"/>
  <c r="F35" i="16"/>
  <c r="G35" i="16"/>
  <c r="H35" i="16"/>
  <c r="I35" i="16"/>
  <c r="J35" i="16"/>
  <c r="K35" i="16"/>
  <c r="L35" i="16"/>
  <c r="M35" i="16"/>
  <c r="D36" i="16"/>
  <c r="E36" i="16"/>
  <c r="F36" i="16"/>
  <c r="G36" i="16"/>
  <c r="H36" i="16"/>
  <c r="I36" i="16"/>
  <c r="J36" i="16"/>
  <c r="K36" i="16"/>
  <c r="L36" i="16"/>
  <c r="M36" i="16"/>
  <c r="D37" i="16"/>
  <c r="E37" i="16"/>
  <c r="F37" i="16"/>
  <c r="G37" i="16"/>
  <c r="H37" i="16"/>
  <c r="I37" i="16"/>
  <c r="J37" i="16"/>
  <c r="K37" i="16"/>
  <c r="L37" i="16"/>
  <c r="M37" i="16"/>
  <c r="D38" i="16"/>
  <c r="E38" i="16"/>
  <c r="F38" i="16"/>
  <c r="G38" i="16"/>
  <c r="H38" i="16"/>
  <c r="I38" i="16"/>
  <c r="J38" i="16"/>
  <c r="K38" i="16"/>
  <c r="L38" i="16"/>
  <c r="M38" i="16"/>
  <c r="D39" i="16"/>
  <c r="E39" i="16"/>
  <c r="F39" i="16"/>
  <c r="G39" i="16"/>
  <c r="H39" i="16"/>
  <c r="I39" i="16"/>
  <c r="J39" i="16"/>
  <c r="K39" i="16"/>
  <c r="L39" i="16"/>
  <c r="M39" i="16"/>
  <c r="M24" i="16"/>
  <c r="L24" i="16"/>
  <c r="K24" i="16"/>
  <c r="J24" i="16"/>
  <c r="I24" i="16"/>
  <c r="H24" i="16"/>
  <c r="G24" i="16"/>
  <c r="F24" i="16"/>
  <c r="E24" i="16"/>
  <c r="D24" i="16"/>
  <c r="D5" i="16"/>
  <c r="E5" i="16"/>
  <c r="F5" i="16"/>
  <c r="G5" i="16"/>
  <c r="H5" i="16"/>
  <c r="I5" i="16"/>
  <c r="J5" i="16"/>
  <c r="K5" i="16"/>
  <c r="L5" i="16"/>
  <c r="M5" i="16"/>
  <c r="D6" i="16"/>
  <c r="E6" i="16"/>
  <c r="F6" i="16"/>
  <c r="G6" i="16"/>
  <c r="H6" i="16"/>
  <c r="I6" i="16"/>
  <c r="J6" i="16"/>
  <c r="K6" i="16"/>
  <c r="L6" i="16"/>
  <c r="M6" i="16"/>
  <c r="D7" i="16"/>
  <c r="E7" i="16"/>
  <c r="F7" i="16"/>
  <c r="G7" i="16"/>
  <c r="H7" i="16"/>
  <c r="I7" i="16"/>
  <c r="J7" i="16"/>
  <c r="K7" i="16"/>
  <c r="L7" i="16"/>
  <c r="M7" i="16"/>
  <c r="D8" i="16"/>
  <c r="E8" i="16"/>
  <c r="F8" i="16"/>
  <c r="G8" i="16"/>
  <c r="H8" i="16"/>
  <c r="I8" i="16"/>
  <c r="J8" i="16"/>
  <c r="K8" i="16"/>
  <c r="L8" i="16"/>
  <c r="M8" i="16"/>
  <c r="D9" i="16"/>
  <c r="E9" i="16"/>
  <c r="F9" i="16"/>
  <c r="G9" i="16"/>
  <c r="H9" i="16"/>
  <c r="I9" i="16"/>
  <c r="J9" i="16"/>
  <c r="K9" i="16"/>
  <c r="L9" i="16"/>
  <c r="M9" i="16"/>
  <c r="D10" i="16"/>
  <c r="E10" i="16"/>
  <c r="F10" i="16"/>
  <c r="G10" i="16"/>
  <c r="H10" i="16"/>
  <c r="I10" i="16"/>
  <c r="J10" i="16"/>
  <c r="K10" i="16"/>
  <c r="L10" i="16"/>
  <c r="M10" i="16"/>
  <c r="D11" i="16"/>
  <c r="E11" i="16"/>
  <c r="F11" i="16"/>
  <c r="G11" i="16"/>
  <c r="H11" i="16"/>
  <c r="I11" i="16"/>
  <c r="J11" i="16"/>
  <c r="K11" i="16"/>
  <c r="L11" i="16"/>
  <c r="M11" i="16"/>
  <c r="D12" i="16"/>
  <c r="E12" i="16"/>
  <c r="F12" i="16"/>
  <c r="G12" i="16"/>
  <c r="H12" i="16"/>
  <c r="I12" i="16"/>
  <c r="J12" i="16"/>
  <c r="K12" i="16"/>
  <c r="L12" i="16"/>
  <c r="M12" i="16"/>
  <c r="D13" i="16"/>
  <c r="E13" i="16"/>
  <c r="F13" i="16"/>
  <c r="G13" i="16"/>
  <c r="H13" i="16"/>
  <c r="I13" i="16"/>
  <c r="J13" i="16"/>
  <c r="K13" i="16"/>
  <c r="L13" i="16"/>
  <c r="M13" i="16"/>
  <c r="D14" i="16"/>
  <c r="E14" i="16"/>
  <c r="F14" i="16"/>
  <c r="G14" i="16"/>
  <c r="H14" i="16"/>
  <c r="I14" i="16"/>
  <c r="J14" i="16"/>
  <c r="K14" i="16"/>
  <c r="L14" i="16"/>
  <c r="M14" i="16"/>
  <c r="D15" i="16"/>
  <c r="E15" i="16"/>
  <c r="F15" i="16"/>
  <c r="G15" i="16"/>
  <c r="H15" i="16"/>
  <c r="I15" i="16"/>
  <c r="J15" i="16"/>
  <c r="K15" i="16"/>
  <c r="L15" i="16"/>
  <c r="M15" i="16"/>
  <c r="D16" i="16"/>
  <c r="E16" i="16"/>
  <c r="F16" i="16"/>
  <c r="G16" i="16"/>
  <c r="H16" i="16"/>
  <c r="I16" i="16"/>
  <c r="J16" i="16"/>
  <c r="K16" i="16"/>
  <c r="L16" i="16"/>
  <c r="M16" i="16"/>
  <c r="D17" i="16"/>
  <c r="E17" i="16"/>
  <c r="F17" i="16"/>
  <c r="G17" i="16"/>
  <c r="H17" i="16"/>
  <c r="I17" i="16"/>
  <c r="J17" i="16"/>
  <c r="K17" i="16"/>
  <c r="L17" i="16"/>
  <c r="M17" i="16"/>
  <c r="D18" i="16"/>
  <c r="E18" i="16"/>
  <c r="F18" i="16"/>
  <c r="G18" i="16"/>
  <c r="H18" i="16"/>
  <c r="I18" i="16"/>
  <c r="J18" i="16"/>
  <c r="K18" i="16"/>
  <c r="L18" i="16"/>
  <c r="M18" i="16"/>
  <c r="D19" i="16"/>
  <c r="E19" i="16"/>
  <c r="F19" i="16"/>
  <c r="G19" i="16"/>
  <c r="H19" i="16"/>
  <c r="I19" i="16"/>
  <c r="J19" i="16"/>
  <c r="K19" i="16"/>
  <c r="L19" i="16"/>
  <c r="M19" i="16"/>
  <c r="M4" i="16"/>
  <c r="L4" i="16"/>
  <c r="K4" i="16"/>
  <c r="J4" i="16"/>
  <c r="I4" i="16"/>
  <c r="H4" i="16"/>
  <c r="G4" i="16"/>
  <c r="F4" i="16"/>
  <c r="E4" i="16"/>
  <c r="D4" i="16"/>
  <c r="B13" i="4"/>
  <c r="B11" i="4"/>
  <c r="Q27" i="4"/>
  <c r="D27" i="5"/>
  <c r="O17" i="6"/>
  <c r="S3" i="3"/>
  <c r="O18" i="6" s="1"/>
  <c r="Q18" i="6" s="1"/>
  <c r="S4" i="3"/>
  <c r="Q5" i="3"/>
  <c r="S5" i="3"/>
  <c r="Q6" i="3"/>
  <c r="S6" i="3"/>
  <c r="AB13" i="3"/>
  <c r="X13" i="3"/>
  <c r="Y13" i="3"/>
  <c r="C23" i="7" s="1"/>
  <c r="Z13" i="3"/>
  <c r="AA13" i="3"/>
  <c r="AA12" i="3"/>
  <c r="Z12" i="3"/>
  <c r="AB12" i="3"/>
  <c r="Y12" i="3"/>
  <c r="X12" i="3"/>
  <c r="AA11" i="3"/>
  <c r="Z11" i="3"/>
  <c r="AB11" i="3"/>
  <c r="Y11" i="3"/>
  <c r="X11" i="3"/>
  <c r="AA10" i="3"/>
  <c r="Z10" i="3"/>
  <c r="AB10" i="3"/>
  <c r="Y10" i="3"/>
  <c r="P19" i="7" s="1"/>
  <c r="X10" i="3"/>
  <c r="Q33" i="4"/>
  <c r="D13" i="4"/>
  <c r="O13" i="5"/>
  <c r="P13" i="5"/>
  <c r="Q13" i="5"/>
  <c r="C11" i="4"/>
  <c r="O27" i="5"/>
  <c r="P27" i="5"/>
  <c r="Q27" i="5"/>
  <c r="P15" i="4"/>
  <c r="Q15" i="4"/>
  <c r="B11" i="5"/>
  <c r="C11" i="5"/>
  <c r="D11" i="5"/>
  <c r="O9" i="4"/>
  <c r="Q9" i="4"/>
  <c r="O29" i="5"/>
  <c r="P29" i="5"/>
  <c r="Q29" i="5"/>
  <c r="B33" i="4"/>
  <c r="C33" i="4"/>
  <c r="B23" i="5"/>
  <c r="C23" i="5"/>
  <c r="D23" i="5"/>
  <c r="B7" i="4"/>
  <c r="C7" i="4"/>
  <c r="D7" i="4"/>
  <c r="C33" i="5"/>
  <c r="D33" i="5"/>
  <c r="B29" i="4"/>
  <c r="C29" i="4"/>
  <c r="D29" i="4"/>
  <c r="O31" i="5"/>
  <c r="Q31" i="5"/>
  <c r="B15" i="4"/>
  <c r="C15" i="4"/>
  <c r="D15" i="4"/>
  <c r="B31" i="5"/>
  <c r="C31" i="5"/>
  <c r="D31" i="5"/>
  <c r="B23" i="4"/>
  <c r="C23" i="4"/>
  <c r="D23" i="4"/>
  <c r="O11" i="5"/>
  <c r="P11" i="5"/>
  <c r="Q11" i="5"/>
  <c r="O25" i="4"/>
  <c r="P25" i="4"/>
  <c r="Q25" i="4"/>
  <c r="B13" i="5"/>
  <c r="C13" i="5"/>
  <c r="D13" i="5"/>
  <c r="O17" i="4"/>
  <c r="P17" i="4"/>
  <c r="Q17" i="4"/>
  <c r="B25" i="5"/>
  <c r="C25" i="5"/>
  <c r="D25" i="5"/>
  <c r="B9" i="4"/>
  <c r="C9" i="4"/>
  <c r="D9" i="4"/>
  <c r="O9" i="5"/>
  <c r="P9" i="5"/>
  <c r="Q9" i="5"/>
  <c r="B25" i="4"/>
  <c r="C25" i="4"/>
  <c r="D25" i="4"/>
  <c r="B17" i="5"/>
  <c r="C17" i="5"/>
  <c r="D17" i="5"/>
  <c r="O33" i="4"/>
  <c r="P33" i="4"/>
  <c r="P33" i="5"/>
  <c r="Q33" i="5"/>
  <c r="B17" i="4"/>
  <c r="C17" i="4"/>
  <c r="D17" i="4"/>
  <c r="B29" i="5"/>
  <c r="C29" i="5"/>
  <c r="D29" i="5"/>
  <c r="O29" i="4"/>
  <c r="P29" i="4"/>
  <c r="B7" i="5"/>
  <c r="C7" i="5"/>
  <c r="D7" i="5"/>
  <c r="B31" i="4"/>
  <c r="C31" i="4"/>
  <c r="D31" i="4"/>
  <c r="B9" i="5"/>
  <c r="C9" i="5"/>
  <c r="D9" i="5"/>
  <c r="B27" i="4"/>
  <c r="C27" i="4"/>
  <c r="D27" i="4"/>
  <c r="O15" i="5"/>
  <c r="P15" i="5"/>
  <c r="Q15" i="5"/>
  <c r="O13" i="4"/>
  <c r="P13" i="4"/>
  <c r="P9" i="4"/>
  <c r="Q13" i="4"/>
  <c r="O17" i="5"/>
  <c r="P17" i="5"/>
  <c r="Q17" i="5"/>
  <c r="O23" i="4"/>
  <c r="P23" i="4"/>
  <c r="Q23" i="4"/>
  <c r="O25" i="5"/>
  <c r="P25" i="5"/>
  <c r="Q25" i="5"/>
  <c r="O11" i="4"/>
  <c r="P11" i="4"/>
  <c r="Q11" i="4"/>
  <c r="O23" i="5"/>
  <c r="P23" i="5"/>
  <c r="Q23" i="5"/>
  <c r="O7" i="4"/>
  <c r="Q7" i="4"/>
  <c r="B15" i="5"/>
  <c r="C15" i="5"/>
  <c r="D15" i="5"/>
  <c r="P31" i="4"/>
  <c r="Q31" i="4"/>
  <c r="O7" i="5"/>
  <c r="O33" i="5"/>
  <c r="P7" i="5"/>
  <c r="Q7" i="5"/>
  <c r="R3" i="3"/>
  <c r="U3" i="3"/>
  <c r="X3" i="3"/>
  <c r="Y3" i="3"/>
  <c r="AB3" i="3"/>
  <c r="T3" i="3"/>
  <c r="Z3" i="3"/>
  <c r="AA3" i="3"/>
  <c r="R4" i="3"/>
  <c r="U4" i="3"/>
  <c r="X4" i="3"/>
  <c r="Y4" i="3"/>
  <c r="AB4" i="3"/>
  <c r="T4" i="3"/>
  <c r="Z4" i="3"/>
  <c r="AA4" i="3"/>
  <c r="R5" i="3"/>
  <c r="U5" i="3"/>
  <c r="X5" i="3"/>
  <c r="Y5" i="3"/>
  <c r="AB5" i="3"/>
  <c r="T5" i="3"/>
  <c r="Z5" i="3"/>
  <c r="AA5" i="3"/>
  <c r="R6" i="3"/>
  <c r="U6" i="3"/>
  <c r="X6" i="3"/>
  <c r="B21" i="7" s="1"/>
  <c r="Y6" i="3"/>
  <c r="C21" i="7" s="1"/>
  <c r="AB6" i="3"/>
  <c r="D21" i="7" s="1"/>
  <c r="T6" i="3"/>
  <c r="Z6" i="3"/>
  <c r="B22" i="7" s="1"/>
  <c r="D22" i="7" s="1"/>
  <c r="AA6" i="3"/>
  <c r="C22" i="7" s="1"/>
  <c r="Q7" i="3"/>
  <c r="R7" i="3"/>
  <c r="U7" i="3"/>
  <c r="X7" i="3"/>
  <c r="Y7" i="3"/>
  <c r="AB7" i="3"/>
  <c r="S7" i="3"/>
  <c r="T7" i="3"/>
  <c r="Z7" i="3"/>
  <c r="AA7" i="3"/>
  <c r="Q8" i="3"/>
  <c r="R8" i="3"/>
  <c r="U8" i="3"/>
  <c r="X8" i="3"/>
  <c r="Y8" i="3"/>
  <c r="AB8" i="3"/>
  <c r="S8" i="3"/>
  <c r="T8" i="3"/>
  <c r="Z8" i="3"/>
  <c r="AA8" i="3"/>
  <c r="Q9" i="3"/>
  <c r="O19" i="6" s="1"/>
  <c r="R9" i="3"/>
  <c r="U9" i="3"/>
  <c r="X9" i="3"/>
  <c r="B7" i="7" s="1"/>
  <c r="Y9" i="3"/>
  <c r="AB9" i="3"/>
  <c r="D7" i="7" s="1"/>
  <c r="S9" i="3"/>
  <c r="O20" i="6" s="1"/>
  <c r="Q20" i="6" s="1"/>
  <c r="T9" i="3"/>
  <c r="P20" i="6" s="1"/>
  <c r="Z9" i="3"/>
  <c r="B8" i="7" s="1"/>
  <c r="D8" i="7" s="1"/>
  <c r="AA9" i="3"/>
  <c r="C8" i="7" s="1"/>
  <c r="Q10" i="3"/>
  <c r="R10" i="3"/>
  <c r="U10" i="3"/>
  <c r="S10" i="3"/>
  <c r="T10" i="3"/>
  <c r="Q11" i="3"/>
  <c r="B25" i="6" s="1"/>
  <c r="R11" i="3"/>
  <c r="C25" i="6" s="1"/>
  <c r="U11" i="3"/>
  <c r="S11" i="3"/>
  <c r="B26" i="6" s="1"/>
  <c r="D26" i="6" s="1"/>
  <c r="T11" i="3"/>
  <c r="C26" i="6" s="1"/>
  <c r="Q12" i="3"/>
  <c r="R12" i="3"/>
  <c r="U12" i="3"/>
  <c r="S12" i="3"/>
  <c r="O16" i="6" s="1"/>
  <c r="Q16" i="6" s="1"/>
  <c r="T12" i="3"/>
  <c r="P16" i="6" s="1"/>
  <c r="Q13" i="3"/>
  <c r="R13" i="3"/>
  <c r="U13" i="3"/>
  <c r="S13" i="3"/>
  <c r="T13" i="3"/>
  <c r="Q14" i="3"/>
  <c r="B13" i="6" s="1"/>
  <c r="R14" i="3"/>
  <c r="U14" i="3"/>
  <c r="D13" i="6" s="1"/>
  <c r="X14" i="3"/>
  <c r="B17" i="7" s="1"/>
  <c r="Y14" i="3"/>
  <c r="C17" i="7" s="1"/>
  <c r="AB14" i="3"/>
  <c r="D17" i="7" s="1"/>
  <c r="S14" i="3"/>
  <c r="T14" i="3"/>
  <c r="Z14" i="3"/>
  <c r="B18" i="7" s="1"/>
  <c r="D18" i="7" s="1"/>
  <c r="AA14" i="3"/>
  <c r="C18" i="7" s="1"/>
  <c r="Q15" i="3"/>
  <c r="B21" i="6" s="1"/>
  <c r="R15" i="3"/>
  <c r="U15" i="3"/>
  <c r="D21" i="6" s="1"/>
  <c r="X15" i="3"/>
  <c r="O17" i="7" s="1"/>
  <c r="Y15" i="3"/>
  <c r="AB15" i="3"/>
  <c r="Q17" i="7" s="1"/>
  <c r="S15" i="3"/>
  <c r="B22" i="6" s="1"/>
  <c r="D22" i="6" s="1"/>
  <c r="T15" i="3"/>
  <c r="C22" i="6" s="1"/>
  <c r="Z15" i="3"/>
  <c r="O18" i="7" s="1"/>
  <c r="Q18" i="7" s="1"/>
  <c r="AA15" i="3"/>
  <c r="P18" i="7" s="1"/>
  <c r="Q16" i="3"/>
  <c r="R16" i="3"/>
  <c r="U16" i="3"/>
  <c r="X16" i="3"/>
  <c r="Y16" i="3"/>
  <c r="P23" i="7" s="1"/>
  <c r="AB16" i="3"/>
  <c r="S16" i="3"/>
  <c r="O10" i="6" s="1"/>
  <c r="Q10" i="6" s="1"/>
  <c r="T16" i="3"/>
  <c r="Z16" i="3"/>
  <c r="AA16" i="3"/>
  <c r="Q17" i="3"/>
  <c r="B7" i="6" s="1"/>
  <c r="R17" i="3"/>
  <c r="C7" i="6" s="1"/>
  <c r="U17" i="3"/>
  <c r="D7" i="6" s="1"/>
  <c r="X17" i="3"/>
  <c r="B9" i="7" s="1"/>
  <c r="Y17" i="3"/>
  <c r="C9" i="7" s="1"/>
  <c r="AB17" i="3"/>
  <c r="S17" i="3"/>
  <c r="B8" i="6" s="1"/>
  <c r="D8" i="6" s="1"/>
  <c r="T17" i="3"/>
  <c r="C8" i="6" s="1"/>
  <c r="Z17" i="3"/>
  <c r="AA17" i="3"/>
  <c r="C10" i="7" s="1"/>
  <c r="Q18" i="3"/>
  <c r="B17" i="6" s="1"/>
  <c r="R18" i="3"/>
  <c r="C17" i="6" s="1"/>
  <c r="U18" i="3"/>
  <c r="D17" i="6" s="1"/>
  <c r="X18" i="3"/>
  <c r="Y18" i="3"/>
  <c r="AB18" i="3"/>
  <c r="S18" i="3"/>
  <c r="B18" i="6" s="1"/>
  <c r="D18" i="6" s="1"/>
  <c r="T18" i="3"/>
  <c r="C18" i="6" s="1"/>
  <c r="Z18" i="3"/>
  <c r="B14" i="7" s="1"/>
  <c r="D14" i="7" s="1"/>
  <c r="AA18" i="3"/>
  <c r="C14" i="7" s="1"/>
  <c r="Q19" i="3"/>
  <c r="B15" i="6" s="1"/>
  <c r="R19" i="3"/>
  <c r="C15" i="6" s="1"/>
  <c r="U19" i="3"/>
  <c r="D15" i="6" s="1"/>
  <c r="X19" i="3"/>
  <c r="B19" i="7" s="1"/>
  <c r="Y19" i="3"/>
  <c r="C19" i="7" s="1"/>
  <c r="AB19" i="3"/>
  <c r="D19" i="7" s="1"/>
  <c r="S19" i="3"/>
  <c r="B16" i="6" s="1"/>
  <c r="D16" i="6" s="1"/>
  <c r="T19" i="3"/>
  <c r="C16" i="6" s="1"/>
  <c r="Z19" i="3"/>
  <c r="B20" i="7" s="1"/>
  <c r="D20" i="7" s="1"/>
  <c r="AA19" i="3"/>
  <c r="C20" i="7" s="1"/>
  <c r="Q20" i="3"/>
  <c r="R20" i="3"/>
  <c r="U20" i="3"/>
  <c r="X20" i="3"/>
  <c r="O21" i="7" s="1"/>
  <c r="Y20" i="3"/>
  <c r="P21" i="7" s="1"/>
  <c r="AB20" i="3"/>
  <c r="Q21" i="7" s="1"/>
  <c r="S20" i="3"/>
  <c r="O8" i="6" s="1"/>
  <c r="Q8" i="6" s="1"/>
  <c r="T20" i="3"/>
  <c r="Z20" i="3"/>
  <c r="O22" i="7" s="1"/>
  <c r="Q22" i="7" s="1"/>
  <c r="AA20" i="3"/>
  <c r="Q21" i="3"/>
  <c r="R21" i="3"/>
  <c r="C13" i="6"/>
  <c r="U21" i="3"/>
  <c r="X21" i="3"/>
  <c r="O9" i="7" s="1"/>
  <c r="Y21" i="3"/>
  <c r="P9" i="7" s="1"/>
  <c r="AB21" i="3"/>
  <c r="Q9" i="7" s="1"/>
  <c r="D25" i="7"/>
  <c r="S21" i="3"/>
  <c r="O22" i="6" s="1"/>
  <c r="Q22" i="6" s="1"/>
  <c r="T21" i="3"/>
  <c r="P22" i="6" s="1"/>
  <c r="Z21" i="3"/>
  <c r="O10" i="7" s="1"/>
  <c r="Q10" i="7" s="1"/>
  <c r="AA21" i="3"/>
  <c r="P10" i="7" s="1"/>
  <c r="Q22" i="3"/>
  <c r="B23" i="6" s="1"/>
  <c r="R22" i="3"/>
  <c r="C23" i="6" s="1"/>
  <c r="U22" i="3"/>
  <c r="D23" i="6" s="1"/>
  <c r="X22" i="3"/>
  <c r="O13" i="7" s="1"/>
  <c r="Y22" i="3"/>
  <c r="P13" i="7" s="1"/>
  <c r="AB22" i="3"/>
  <c r="Q13" i="7" s="1"/>
  <c r="S22" i="3"/>
  <c r="B20" i="6"/>
  <c r="D20" i="6" s="1"/>
  <c r="T22" i="3"/>
  <c r="C24" i="6" s="1"/>
  <c r="Z22" i="3"/>
  <c r="AA22" i="3"/>
  <c r="P14" i="7" s="1"/>
  <c r="B5" i="7"/>
  <c r="C5" i="7"/>
  <c r="D5" i="7"/>
  <c r="O5" i="7"/>
  <c r="P5" i="7"/>
  <c r="Q5" i="7"/>
  <c r="B6" i="7"/>
  <c r="C6" i="7"/>
  <c r="O6" i="7"/>
  <c r="P6" i="7"/>
  <c r="B27" i="7"/>
  <c r="C27" i="7"/>
  <c r="D27" i="7"/>
  <c r="O27" i="7"/>
  <c r="P27" i="7"/>
  <c r="Q27" i="7"/>
  <c r="B28" i="7"/>
  <c r="C28" i="7"/>
  <c r="O28" i="7"/>
  <c r="P28" i="7"/>
  <c r="B5" i="5"/>
  <c r="C5" i="5"/>
  <c r="D5" i="5"/>
  <c r="O5" i="5"/>
  <c r="P5" i="5"/>
  <c r="Q5" i="5"/>
  <c r="B19" i="5"/>
  <c r="C19" i="5"/>
  <c r="D19" i="5"/>
  <c r="P19" i="5"/>
  <c r="C21" i="5"/>
  <c r="D21" i="5"/>
  <c r="O21" i="5"/>
  <c r="P21" i="5"/>
  <c r="Q21" i="5"/>
  <c r="B27" i="5"/>
  <c r="C27" i="5"/>
  <c r="P31" i="5"/>
  <c r="B33" i="5"/>
  <c r="B35" i="5"/>
  <c r="C35" i="5"/>
  <c r="D35" i="5"/>
  <c r="O35" i="5"/>
  <c r="P35" i="5"/>
  <c r="Q35" i="5"/>
  <c r="B5" i="6"/>
  <c r="C5" i="6"/>
  <c r="D5" i="6"/>
  <c r="O5" i="6"/>
  <c r="P5" i="6"/>
  <c r="Q5" i="6"/>
  <c r="B6" i="6"/>
  <c r="C6" i="6"/>
  <c r="O6" i="6"/>
  <c r="P6" i="6"/>
  <c r="B27" i="6"/>
  <c r="C27" i="6"/>
  <c r="D27" i="6"/>
  <c r="O27" i="6"/>
  <c r="P27" i="6"/>
  <c r="Q27" i="6"/>
  <c r="B28" i="6"/>
  <c r="C28" i="6"/>
  <c r="O28" i="6"/>
  <c r="P28" i="6"/>
  <c r="B5" i="4"/>
  <c r="C5" i="4"/>
  <c r="D5" i="4"/>
  <c r="O5" i="4"/>
  <c r="P5" i="4"/>
  <c r="Q5" i="4"/>
  <c r="P7" i="4"/>
  <c r="D11" i="4"/>
  <c r="C13" i="4"/>
  <c r="O15" i="4"/>
  <c r="B19" i="4"/>
  <c r="C19" i="4"/>
  <c r="D19" i="4"/>
  <c r="O19" i="4"/>
  <c r="P19" i="4"/>
  <c r="Q19" i="4"/>
  <c r="B21" i="4"/>
  <c r="C21" i="4"/>
  <c r="D21" i="4"/>
  <c r="O21" i="4"/>
  <c r="P21" i="4"/>
  <c r="Q21" i="4"/>
  <c r="O27" i="4"/>
  <c r="P27" i="4"/>
  <c r="Q29" i="4"/>
  <c r="O31" i="4"/>
  <c r="D33" i="4"/>
  <c r="B35" i="4"/>
  <c r="C35" i="4"/>
  <c r="D35" i="4"/>
  <c r="O35" i="4"/>
  <c r="P35" i="4"/>
  <c r="Q35" i="4"/>
  <c r="B1" i="5"/>
  <c r="B1" i="6"/>
  <c r="C21" i="6" l="1"/>
  <c r="P18" i="6"/>
  <c r="D23" i="7"/>
  <c r="Q25" i="7"/>
  <c r="P20" i="7"/>
  <c r="Q23" i="7"/>
  <c r="P25" i="6"/>
  <c r="Q15" i="6"/>
  <c r="P14" i="6"/>
  <c r="B25" i="7"/>
  <c r="O25" i="7"/>
  <c r="O23" i="7"/>
  <c r="C14" i="6"/>
  <c r="P8" i="7"/>
  <c r="Q11" i="6"/>
  <c r="C16" i="7"/>
  <c r="P12" i="7"/>
  <c r="O24" i="7"/>
  <c r="Q24" i="7" s="1"/>
  <c r="P23" i="6"/>
  <c r="Q19" i="6"/>
  <c r="C11" i="7"/>
  <c r="B10" i="6"/>
  <c r="D10" i="6" s="1"/>
  <c r="Q25" i="6"/>
  <c r="P7" i="7"/>
  <c r="O20" i="7"/>
  <c r="Q20" i="7" s="1"/>
  <c r="P15" i="7"/>
  <c r="C12" i="7"/>
  <c r="O7" i="7"/>
  <c r="C25" i="7"/>
  <c r="P25" i="7"/>
  <c r="D15" i="7"/>
  <c r="Q15" i="7"/>
  <c r="O12" i="6"/>
  <c r="Q12" i="6" s="1"/>
  <c r="B12" i="7"/>
  <c r="D12" i="7" s="1"/>
  <c r="O25" i="6"/>
  <c r="D9" i="6"/>
  <c r="C15" i="7"/>
  <c r="O11" i="7"/>
  <c r="O16" i="7"/>
  <c r="Q16" i="7" s="1"/>
  <c r="O11" i="6"/>
  <c r="P21" i="6"/>
  <c r="P24" i="6"/>
  <c r="P15" i="6"/>
  <c r="O14" i="6"/>
  <c r="Q14" i="6" s="1"/>
  <c r="P26" i="6"/>
  <c r="C9" i="6"/>
  <c r="D19" i="6"/>
  <c r="D11" i="6"/>
  <c r="B15" i="7"/>
  <c r="P11" i="7"/>
  <c r="P16" i="7"/>
  <c r="B24" i="6"/>
  <c r="D24" i="6" s="1"/>
  <c r="B10" i="7"/>
  <c r="D10" i="7" s="1"/>
  <c r="Q9" i="6"/>
  <c r="P17" i="7"/>
  <c r="B14" i="6"/>
  <c r="D14" i="6" s="1"/>
  <c r="O24" i="6"/>
  <c r="Q24" i="6" s="1"/>
  <c r="O15" i="6"/>
  <c r="Q13" i="6"/>
  <c r="C7" i="7"/>
  <c r="O26" i="6"/>
  <c r="Q26" i="6" s="1"/>
  <c r="O8" i="7"/>
  <c r="Q8" i="7" s="1"/>
  <c r="B9" i="6"/>
  <c r="P11" i="6"/>
  <c r="C19" i="6"/>
  <c r="C11" i="6"/>
  <c r="Q17" i="6"/>
  <c r="Q11" i="7"/>
  <c r="C24" i="7"/>
  <c r="B19" i="6"/>
  <c r="O21" i="6"/>
  <c r="Q7" i="6"/>
  <c r="P22" i="7"/>
  <c r="P7" i="6"/>
  <c r="D13" i="7"/>
  <c r="P24" i="7"/>
  <c r="P9" i="6"/>
  <c r="Q23" i="6"/>
  <c r="P13" i="6"/>
  <c r="D11" i="7"/>
  <c r="C10" i="6"/>
  <c r="C26" i="7"/>
  <c r="P26" i="7"/>
  <c r="B11" i="6"/>
  <c r="P17" i="6"/>
  <c r="O19" i="7"/>
  <c r="O12" i="7"/>
  <c r="Q12" i="7" s="1"/>
  <c r="B24" i="7"/>
  <c r="D24" i="7" s="1"/>
  <c r="B12" i="6"/>
  <c r="D12" i="6" s="1"/>
  <c r="Q21" i="6"/>
  <c r="O7" i="6"/>
  <c r="C13" i="7"/>
  <c r="O9" i="6"/>
  <c r="O13" i="6"/>
  <c r="B26" i="7"/>
  <c r="D26" i="7" s="1"/>
  <c r="O26" i="7"/>
  <c r="Q26" i="7" s="1"/>
  <c r="O14" i="7"/>
  <c r="Q14" i="7" s="1"/>
  <c r="P8" i="6"/>
  <c r="B13" i="7"/>
  <c r="D9" i="7"/>
  <c r="P10" i="6"/>
  <c r="O23" i="6"/>
  <c r="D25" i="6"/>
  <c r="P19" i="6"/>
  <c r="B11" i="7"/>
  <c r="Q7" i="7"/>
  <c r="P12" i="6"/>
  <c r="C20" i="6"/>
  <c r="C12" i="6"/>
  <c r="B16" i="7"/>
  <c r="D16" i="7" s="1"/>
  <c r="Q19" i="7"/>
  <c r="O15" i="7"/>
  <c r="B23" i="7"/>
</calcChain>
</file>

<file path=xl/sharedStrings.xml><?xml version="1.0" encoding="utf-8"?>
<sst xmlns="http://schemas.openxmlformats.org/spreadsheetml/2006/main" count="3196" uniqueCount="1345">
  <si>
    <t>フィードイン・コンソレーション</t>
  </si>
  <si>
    <t>　　　男　子　　　　団 体 戦 登 録 メ ン バ ー</t>
  </si>
  <si>
    <t>学校名</t>
  </si>
  <si>
    <t>監督名</t>
  </si>
  <si>
    <t>選　手　名</t>
  </si>
  <si>
    <t>Ｎｏ１</t>
  </si>
  <si>
    <t>Ｎｏ２</t>
  </si>
  <si>
    <t>Ｎｏ３</t>
  </si>
  <si>
    <t>Ｎｏ４</t>
  </si>
  <si>
    <t>Ｎｏ５</t>
  </si>
  <si>
    <t>Ｎｏ６</t>
  </si>
  <si>
    <t>Ｎｏ７</t>
  </si>
  <si>
    <t>Ｎｏ８</t>
  </si>
  <si>
    <t>Ｎｏ９</t>
  </si>
  <si>
    <t>岐阜</t>
  </si>
  <si>
    <t>　　　女　子　　　　団 体 戦 登 録 メ ン バ ー</t>
  </si>
  <si>
    <t>【男　子　シ　ン　グ　ル　ス】</t>
  </si>
  <si>
    <t>３位決定戦</t>
  </si>
  <si>
    <t>５位決定戦</t>
  </si>
  <si>
    <t>７位決定戦</t>
  </si>
  <si>
    <t>【女　子　シ　ン　グ　ル　ス】</t>
  </si>
  <si>
    <t>【男　子　ダ　ブ　ル　ス】</t>
  </si>
  <si>
    <t>【女　子　ダ　ブ　ル　ス】</t>
  </si>
  <si>
    <t>団体（男子）</t>
  </si>
  <si>
    <t>団体（女子）</t>
  </si>
  <si>
    <t>男子Ｓ</t>
  </si>
  <si>
    <t>女子Ｓ</t>
  </si>
  <si>
    <t>男子Ｄ</t>
  </si>
  <si>
    <t>女子Ｄ</t>
  </si>
  <si>
    <t>岐阜</t>
    <rPh sb="0" eb="2">
      <t>ギフ</t>
    </rPh>
    <phoneticPr fontId="3"/>
  </si>
  <si>
    <t>加納</t>
    <rPh sb="0" eb="2">
      <t>カノウ</t>
    </rPh>
    <phoneticPr fontId="3"/>
  </si>
  <si>
    <t>大垣南</t>
    <rPh sb="0" eb="2">
      <t>オオガキ</t>
    </rPh>
    <rPh sb="2" eb="3">
      <t>ミナミ</t>
    </rPh>
    <phoneticPr fontId="3"/>
  </si>
  <si>
    <t>郡上</t>
    <rPh sb="0" eb="2">
      <t>グジョウ</t>
    </rPh>
    <phoneticPr fontId="3"/>
  </si>
  <si>
    <t>麗澤瑞浪</t>
    <rPh sb="0" eb="2">
      <t>レイタク</t>
    </rPh>
    <rPh sb="2" eb="4">
      <t>ミズナミ</t>
    </rPh>
    <phoneticPr fontId="3"/>
  </si>
  <si>
    <t>県岐阜商</t>
    <rPh sb="0" eb="1">
      <t>ケン</t>
    </rPh>
    <rPh sb="1" eb="3">
      <t>ギフ</t>
    </rPh>
    <rPh sb="3" eb="4">
      <t>ショウ</t>
    </rPh>
    <phoneticPr fontId="3"/>
  </si>
  <si>
    <t>関</t>
    <rPh sb="0" eb="1">
      <t>セキ</t>
    </rPh>
    <phoneticPr fontId="3"/>
  </si>
  <si>
    <t>可児</t>
    <rPh sb="0" eb="2">
      <t>カニ</t>
    </rPh>
    <phoneticPr fontId="3"/>
  </si>
  <si>
    <t>帝京大可児</t>
    <rPh sb="0" eb="3">
      <t>テイキョウダイ</t>
    </rPh>
    <rPh sb="3" eb="5">
      <t>カニ</t>
    </rPh>
    <phoneticPr fontId="3"/>
  </si>
  <si>
    <t>県岐阜商</t>
    <rPh sb="0" eb="4">
      <t>ケンギフショウ</t>
    </rPh>
    <phoneticPr fontId="3"/>
  </si>
  <si>
    <t>各務原</t>
    <rPh sb="0" eb="3">
      <t>カカミガハラ</t>
    </rPh>
    <phoneticPr fontId="3"/>
  </si>
  <si>
    <t>東濃実</t>
    <rPh sb="0" eb="2">
      <t>トウノウ</t>
    </rPh>
    <rPh sb="2" eb="3">
      <t>ジツ</t>
    </rPh>
    <phoneticPr fontId="3"/>
  </si>
  <si>
    <t>加茂農林</t>
    <rPh sb="0" eb="2">
      <t>カモ</t>
    </rPh>
    <rPh sb="2" eb="4">
      <t>ノウリン</t>
    </rPh>
    <phoneticPr fontId="3"/>
  </si>
  <si>
    <t>②</t>
  </si>
  <si>
    <t>①</t>
  </si>
  <si>
    <t>大垣西</t>
    <rPh sb="0" eb="2">
      <t>オオガキ</t>
    </rPh>
    <rPh sb="2" eb="3">
      <t>ニシ</t>
    </rPh>
    <phoneticPr fontId="3"/>
  </si>
  <si>
    <t>田中　聖子</t>
  </si>
  <si>
    <t>田中　諭志</t>
  </si>
  <si>
    <t>岐阜総合</t>
    <rPh sb="0" eb="2">
      <t>ギフ</t>
    </rPh>
    <rPh sb="2" eb="4">
      <t>ソウゴウ</t>
    </rPh>
    <phoneticPr fontId="3"/>
  </si>
  <si>
    <t>安永　一貴</t>
  </si>
  <si>
    <t>岐阜高専</t>
    <rPh sb="0" eb="2">
      <t>ギフ</t>
    </rPh>
    <rPh sb="2" eb="4">
      <t>コウセン</t>
    </rPh>
    <phoneticPr fontId="3"/>
  </si>
  <si>
    <t>大垣北</t>
    <rPh sb="0" eb="2">
      <t>オオガキ</t>
    </rPh>
    <rPh sb="2" eb="3">
      <t>キタ</t>
    </rPh>
    <phoneticPr fontId="3"/>
  </si>
  <si>
    <t>各務原西</t>
    <rPh sb="0" eb="3">
      <t>カカミガハラ</t>
    </rPh>
    <rPh sb="3" eb="4">
      <t>ニシ</t>
    </rPh>
    <phoneticPr fontId="3"/>
  </si>
  <si>
    <t>松島かなみ</t>
    <rPh sb="0" eb="2">
      <t>マツシマ</t>
    </rPh>
    <phoneticPr fontId="3"/>
  </si>
  <si>
    <t>吉田　　桜</t>
    <rPh sb="0" eb="2">
      <t>ヨシダ</t>
    </rPh>
    <rPh sb="4" eb="5">
      <t>サクラ</t>
    </rPh>
    <phoneticPr fontId="3"/>
  </si>
  <si>
    <t>前刀　奏斗</t>
  </si>
  <si>
    <t>髙木　一輝</t>
  </si>
  <si>
    <t>岐阜北</t>
    <rPh sb="0" eb="2">
      <t>ギフ</t>
    </rPh>
    <rPh sb="2" eb="3">
      <t>キタ</t>
    </rPh>
    <phoneticPr fontId="3"/>
  </si>
  <si>
    <t>足立愉有子</t>
  </si>
  <si>
    <t>関有知</t>
    <rPh sb="0" eb="1">
      <t>セキ</t>
    </rPh>
    <rPh sb="1" eb="2">
      <t>ユウ</t>
    </rPh>
    <rPh sb="2" eb="3">
      <t>チ</t>
    </rPh>
    <phoneticPr fontId="3"/>
  </si>
  <si>
    <t>岐南工</t>
    <rPh sb="0" eb="2">
      <t>ギナン</t>
    </rPh>
    <rPh sb="2" eb="3">
      <t>コウ</t>
    </rPh>
    <phoneticPr fontId="3"/>
  </si>
  <si>
    <t>加茂</t>
    <rPh sb="0" eb="2">
      <t>カモ</t>
    </rPh>
    <phoneticPr fontId="3"/>
  </si>
  <si>
    <t>多治見北</t>
    <rPh sb="0" eb="3">
      <t>タジミ</t>
    </rPh>
    <rPh sb="3" eb="4">
      <t>キタ</t>
    </rPh>
    <phoneticPr fontId="3"/>
  </si>
  <si>
    <t>多治見</t>
    <rPh sb="0" eb="3">
      <t>タジミ</t>
    </rPh>
    <phoneticPr fontId="3"/>
  </si>
  <si>
    <t>中津</t>
    <rPh sb="0" eb="2">
      <t>ナカツ</t>
    </rPh>
    <phoneticPr fontId="3"/>
  </si>
  <si>
    <t>恵那</t>
    <rPh sb="0" eb="2">
      <t>エナ</t>
    </rPh>
    <phoneticPr fontId="3"/>
  </si>
  <si>
    <t>早野　令都</t>
  </si>
  <si>
    <t>菱田　航生</t>
  </si>
  <si>
    <t>近藤　春奈</t>
  </si>
  <si>
    <t>向山　実来</t>
  </si>
  <si>
    <t>松原さくら</t>
  </si>
  <si>
    <t>長尾　俊希</t>
    <rPh sb="0" eb="2">
      <t>ナガオ</t>
    </rPh>
    <rPh sb="3" eb="5">
      <t>トシキ</t>
    </rPh>
    <phoneticPr fontId="18"/>
  </si>
  <si>
    <t>下村　　稜</t>
    <rPh sb="0" eb="2">
      <t>シモムラ</t>
    </rPh>
    <rPh sb="4" eb="5">
      <t>リョウ</t>
    </rPh>
    <phoneticPr fontId="18"/>
  </si>
  <si>
    <t>佐藤　瑞己</t>
    <rPh sb="0" eb="2">
      <t>サトウ</t>
    </rPh>
    <rPh sb="3" eb="5">
      <t>ミズキ</t>
    </rPh>
    <phoneticPr fontId="18"/>
  </si>
  <si>
    <t>二村　海成</t>
  </si>
  <si>
    <t>関商工</t>
    <rPh sb="0" eb="1">
      <t>セキ</t>
    </rPh>
    <rPh sb="1" eb="3">
      <t>ショウコウ</t>
    </rPh>
    <phoneticPr fontId="3"/>
  </si>
  <si>
    <t>山下　湧登</t>
    <rPh sb="0" eb="2">
      <t>ヤマシタ</t>
    </rPh>
    <rPh sb="3" eb="4">
      <t>ワ</t>
    </rPh>
    <rPh sb="4" eb="5">
      <t>ト</t>
    </rPh>
    <phoneticPr fontId="3"/>
  </si>
  <si>
    <t>鈴木　博斗</t>
    <rPh sb="0" eb="2">
      <t>スズキ</t>
    </rPh>
    <rPh sb="3" eb="4">
      <t>ハク</t>
    </rPh>
    <rPh sb="4" eb="5">
      <t>ト</t>
    </rPh>
    <phoneticPr fontId="17"/>
  </si>
  <si>
    <t>森　　健太</t>
    <rPh sb="0" eb="1">
      <t>モリ</t>
    </rPh>
    <rPh sb="3" eb="5">
      <t>ケンタ</t>
    </rPh>
    <phoneticPr fontId="17"/>
  </si>
  <si>
    <t>藤村　香文</t>
  </si>
  <si>
    <t>武義</t>
    <rPh sb="0" eb="1">
      <t>タケシ</t>
    </rPh>
    <rPh sb="1" eb="2">
      <t>ギ</t>
    </rPh>
    <phoneticPr fontId="3"/>
  </si>
  <si>
    <t>渡邊明衣里</t>
  </si>
  <si>
    <t>古田　唯夏</t>
    <rPh sb="0" eb="2">
      <t>フルタ</t>
    </rPh>
    <rPh sb="3" eb="5">
      <t>ユイカ</t>
    </rPh>
    <phoneticPr fontId="3"/>
  </si>
  <si>
    <t>石井　　晶</t>
    <rPh sb="0" eb="2">
      <t>イシイ</t>
    </rPh>
    <rPh sb="4" eb="5">
      <t>ショウ</t>
    </rPh>
    <phoneticPr fontId="3"/>
  </si>
  <si>
    <t>大野　天音</t>
    <rPh sb="0" eb="2">
      <t>オオノ</t>
    </rPh>
    <rPh sb="3" eb="4">
      <t>アマ</t>
    </rPh>
    <rPh sb="4" eb="5">
      <t>オト</t>
    </rPh>
    <phoneticPr fontId="3"/>
  </si>
  <si>
    <t>足立　莉子</t>
    <rPh sb="0" eb="2">
      <t>アダチ</t>
    </rPh>
    <rPh sb="3" eb="5">
      <t>リコ</t>
    </rPh>
    <phoneticPr fontId="3"/>
  </si>
  <si>
    <t>和田　萌那</t>
  </si>
  <si>
    <t>吉村　実優</t>
  </si>
  <si>
    <t>川田　駿実</t>
    <rPh sb="0" eb="2">
      <t>カワタ</t>
    </rPh>
    <rPh sb="3" eb="4">
      <t>シュン</t>
    </rPh>
    <rPh sb="4" eb="5">
      <t>ジツ</t>
    </rPh>
    <phoneticPr fontId="3"/>
  </si>
  <si>
    <t>村田　英夢</t>
    <rPh sb="0" eb="2">
      <t>ムラタ</t>
    </rPh>
    <rPh sb="3" eb="4">
      <t>エイ</t>
    </rPh>
    <rPh sb="4" eb="5">
      <t>ユメ</t>
    </rPh>
    <phoneticPr fontId="3"/>
  </si>
  <si>
    <t>淺野　洸司</t>
    <rPh sb="0" eb="2">
      <t>アサノ</t>
    </rPh>
    <rPh sb="3" eb="4">
      <t>コウ</t>
    </rPh>
    <rPh sb="4" eb="5">
      <t>ツカサ</t>
    </rPh>
    <phoneticPr fontId="3"/>
  </si>
  <si>
    <t>立石　真也</t>
    <rPh sb="0" eb="2">
      <t>タテイシ</t>
    </rPh>
    <rPh sb="3" eb="4">
      <t>シン</t>
    </rPh>
    <rPh sb="4" eb="5">
      <t>ヤ</t>
    </rPh>
    <phoneticPr fontId="3"/>
  </si>
  <si>
    <t>一色　凌介</t>
    <rPh sb="0" eb="2">
      <t>イッシキ</t>
    </rPh>
    <rPh sb="3" eb="5">
      <t>リョウスケ</t>
    </rPh>
    <phoneticPr fontId="3"/>
  </si>
  <si>
    <t>小澤　　光</t>
    <rPh sb="0" eb="2">
      <t>オザワ</t>
    </rPh>
    <rPh sb="4" eb="5">
      <t>ヒカル</t>
    </rPh>
    <phoneticPr fontId="3"/>
  </si>
  <si>
    <t>大宮　涼乃</t>
    <rPh sb="0" eb="2">
      <t>オオミヤ</t>
    </rPh>
    <rPh sb="3" eb="4">
      <t>スズ</t>
    </rPh>
    <rPh sb="4" eb="5">
      <t>ノ</t>
    </rPh>
    <phoneticPr fontId="3"/>
  </si>
  <si>
    <t>各務　稔梨</t>
    <rPh sb="0" eb="2">
      <t>カカミ</t>
    </rPh>
    <rPh sb="3" eb="4">
      <t>ネン</t>
    </rPh>
    <rPh sb="4" eb="5">
      <t>ナシ</t>
    </rPh>
    <phoneticPr fontId="3"/>
  </si>
  <si>
    <t>鈴木　るな</t>
    <rPh sb="0" eb="2">
      <t>スズキ</t>
    </rPh>
    <phoneticPr fontId="3"/>
  </si>
  <si>
    <t>陶川　実弥</t>
    <rPh sb="0" eb="1">
      <t>スエ</t>
    </rPh>
    <rPh sb="1" eb="2">
      <t>カワ</t>
    </rPh>
    <rPh sb="3" eb="4">
      <t>ジツ</t>
    </rPh>
    <rPh sb="4" eb="5">
      <t>ヤ</t>
    </rPh>
    <phoneticPr fontId="3"/>
  </si>
  <si>
    <t>袖山　萌愛</t>
    <rPh sb="0" eb="2">
      <t>ソデヤマ</t>
    </rPh>
    <rPh sb="3" eb="4">
      <t>モエ</t>
    </rPh>
    <rPh sb="4" eb="5">
      <t>アイ</t>
    </rPh>
    <phoneticPr fontId="3"/>
  </si>
  <si>
    <t>成瀬　日向</t>
    <rPh sb="0" eb="2">
      <t>ナルセ</t>
    </rPh>
    <rPh sb="3" eb="5">
      <t>ヒュウガ</t>
    </rPh>
    <phoneticPr fontId="3"/>
  </si>
  <si>
    <t>藤井　悠成</t>
  </si>
  <si>
    <t>田中　一雅</t>
  </si>
  <si>
    <t>向山　実来</t>
    <rPh sb="0" eb="2">
      <t>ムコヤマ</t>
    </rPh>
    <rPh sb="3" eb="5">
      <t>ミク</t>
    </rPh>
    <phoneticPr fontId="3"/>
  </si>
  <si>
    <t>近藤　春奈</t>
    <rPh sb="0" eb="2">
      <t>コンドウ</t>
    </rPh>
    <rPh sb="3" eb="5">
      <t>ハルナ</t>
    </rPh>
    <phoneticPr fontId="3"/>
  </si>
  <si>
    <t>川瀬　友芽</t>
    <rPh sb="0" eb="2">
      <t>カワセ</t>
    </rPh>
    <rPh sb="3" eb="4">
      <t>トモ</t>
    </rPh>
    <rPh sb="4" eb="5">
      <t>メ</t>
    </rPh>
    <phoneticPr fontId="3"/>
  </si>
  <si>
    <t>佐藤　美琴</t>
    <rPh sb="0" eb="2">
      <t>サトウ</t>
    </rPh>
    <rPh sb="3" eb="5">
      <t>ミコト</t>
    </rPh>
    <phoneticPr fontId="3"/>
  </si>
  <si>
    <t>松原さくら</t>
    <rPh sb="0" eb="2">
      <t>マツバラ</t>
    </rPh>
    <phoneticPr fontId="3"/>
  </si>
  <si>
    <t>髙橋沙也加</t>
    <rPh sb="0" eb="2">
      <t>タカハシ</t>
    </rPh>
    <rPh sb="2" eb="5">
      <t>サヤカ</t>
    </rPh>
    <phoneticPr fontId="3"/>
  </si>
  <si>
    <t>野﨑　陸斗</t>
    <rPh sb="0" eb="2">
      <t>ノザキ</t>
    </rPh>
    <rPh sb="3" eb="4">
      <t>リク</t>
    </rPh>
    <rPh sb="4" eb="5">
      <t>ト</t>
    </rPh>
    <phoneticPr fontId="3"/>
  </si>
  <si>
    <t>戸田　涼太</t>
    <rPh sb="0" eb="2">
      <t>トダ</t>
    </rPh>
    <rPh sb="3" eb="5">
      <t>リョウタ</t>
    </rPh>
    <phoneticPr fontId="3"/>
  </si>
  <si>
    <t>細川　蒼士</t>
    <rPh sb="0" eb="2">
      <t>ホソカワ</t>
    </rPh>
    <rPh sb="3" eb="4">
      <t>ソウ</t>
    </rPh>
    <rPh sb="4" eb="5">
      <t>シ</t>
    </rPh>
    <phoneticPr fontId="3"/>
  </si>
  <si>
    <t>水野峻太朗</t>
    <rPh sb="0" eb="2">
      <t>ミズノ</t>
    </rPh>
    <rPh sb="2" eb="3">
      <t>シュン</t>
    </rPh>
    <rPh sb="3" eb="5">
      <t>タロウ</t>
    </rPh>
    <phoneticPr fontId="3"/>
  </si>
  <si>
    <t>入木田颯真</t>
    <rPh sb="0" eb="3">
      <t>イリキダ</t>
    </rPh>
    <rPh sb="3" eb="4">
      <t>ソウ</t>
    </rPh>
    <rPh sb="4" eb="5">
      <t>マ</t>
    </rPh>
    <phoneticPr fontId="3"/>
  </si>
  <si>
    <t>長尾　俊希</t>
    <rPh sb="0" eb="2">
      <t>ナガオ</t>
    </rPh>
    <rPh sb="3" eb="5">
      <t>トシキ</t>
    </rPh>
    <phoneticPr fontId="20"/>
  </si>
  <si>
    <t>下村　　稜</t>
    <rPh sb="0" eb="2">
      <t>シモムラ</t>
    </rPh>
    <rPh sb="4" eb="5">
      <t>リョウ</t>
    </rPh>
    <phoneticPr fontId="20"/>
  </si>
  <si>
    <t>橋本　竣史</t>
  </si>
  <si>
    <t>可児工</t>
    <rPh sb="0" eb="2">
      <t>カニ</t>
    </rPh>
    <rPh sb="2" eb="3">
      <t>コウ</t>
    </rPh>
    <phoneticPr fontId="3"/>
  </si>
  <si>
    <t>畠中健士郎</t>
  </si>
  <si>
    <t>森　　健太</t>
    <rPh sb="0" eb="1">
      <t>モリ</t>
    </rPh>
    <rPh sb="3" eb="5">
      <t>ケンタ</t>
    </rPh>
    <phoneticPr fontId="19"/>
  </si>
  <si>
    <t>鈴木　博斗</t>
    <rPh sb="0" eb="2">
      <t>スズキ</t>
    </rPh>
    <rPh sb="3" eb="4">
      <t>ハク</t>
    </rPh>
    <rPh sb="4" eb="5">
      <t>ト</t>
    </rPh>
    <phoneticPr fontId="19"/>
  </si>
  <si>
    <t>間宮　万結</t>
    <rPh sb="0" eb="2">
      <t>マミヤ</t>
    </rPh>
    <rPh sb="3" eb="5">
      <t>マユ</t>
    </rPh>
    <phoneticPr fontId="3"/>
  </si>
  <si>
    <t>亀井　萌香</t>
    <rPh sb="0" eb="2">
      <t>カメイ</t>
    </rPh>
    <rPh sb="3" eb="4">
      <t>モ</t>
    </rPh>
    <rPh sb="4" eb="5">
      <t>カオリ</t>
    </rPh>
    <phoneticPr fontId="4"/>
  </si>
  <si>
    <t>岡野紅香乃</t>
  </si>
  <si>
    <t>古田　唯夏</t>
    <rPh sb="0" eb="2">
      <t>センシュ</t>
    </rPh>
    <rPh sb="2" eb="4">
      <t>シメイ</t>
    </rPh>
    <phoneticPr fontId="3"/>
  </si>
  <si>
    <t>川松咲貴菜</t>
  </si>
  <si>
    <t>足立　実里</t>
  </si>
  <si>
    <t>佐伯　弥倖</t>
  </si>
  <si>
    <t>池井戸天音</t>
  </si>
  <si>
    <t>石埜　光輝</t>
    <rPh sb="0" eb="1">
      <t>イシ</t>
    </rPh>
    <rPh sb="1" eb="2">
      <t>ノ</t>
    </rPh>
    <rPh sb="3" eb="5">
      <t>コウキ</t>
    </rPh>
    <phoneticPr fontId="3"/>
  </si>
  <si>
    <t>奥田　晃平</t>
    <rPh sb="0" eb="2">
      <t>オクダ</t>
    </rPh>
    <rPh sb="3" eb="4">
      <t>アキラ</t>
    </rPh>
    <rPh sb="4" eb="5">
      <t>ヒラ</t>
    </rPh>
    <phoneticPr fontId="3"/>
  </si>
  <si>
    <t>熊本　優弥</t>
    <rPh sb="0" eb="2">
      <t>クマモト</t>
    </rPh>
    <rPh sb="3" eb="4">
      <t>ユウ</t>
    </rPh>
    <rPh sb="4" eb="5">
      <t>ヤ</t>
    </rPh>
    <phoneticPr fontId="3"/>
  </si>
  <si>
    <t>高橋　宗佑</t>
    <rPh sb="0" eb="2">
      <t>タカハシ</t>
    </rPh>
    <rPh sb="3" eb="5">
      <t>ソウスケ</t>
    </rPh>
    <phoneticPr fontId="3"/>
  </si>
  <si>
    <t>松﨑　友哉</t>
    <rPh sb="0" eb="1">
      <t>マツ</t>
    </rPh>
    <rPh sb="1" eb="2">
      <t>サキ</t>
    </rPh>
    <rPh sb="3" eb="5">
      <t>トモヤ</t>
    </rPh>
    <phoneticPr fontId="3"/>
  </si>
  <si>
    <t>荒川　　葵</t>
    <rPh sb="0" eb="2">
      <t>アラカワ</t>
    </rPh>
    <rPh sb="4" eb="5">
      <t>アオイ</t>
    </rPh>
    <phoneticPr fontId="3"/>
  </si>
  <si>
    <t>小野　莉楽</t>
    <rPh sb="0" eb="2">
      <t>オノ</t>
    </rPh>
    <rPh sb="3" eb="4">
      <t>リ</t>
    </rPh>
    <rPh sb="4" eb="5">
      <t>ラク</t>
    </rPh>
    <phoneticPr fontId="3"/>
  </si>
  <si>
    <t>加藤　璃々</t>
    <rPh sb="0" eb="2">
      <t>カトウ</t>
    </rPh>
    <rPh sb="3" eb="4">
      <t>リ</t>
    </rPh>
    <phoneticPr fontId="3"/>
  </si>
  <si>
    <t>榎津　綾純</t>
    <rPh sb="0" eb="2">
      <t>エノキヅ</t>
    </rPh>
    <rPh sb="1" eb="2">
      <t>ツ</t>
    </rPh>
    <rPh sb="3" eb="4">
      <t>アヤ</t>
    </rPh>
    <rPh sb="4" eb="5">
      <t>ジュン</t>
    </rPh>
    <phoneticPr fontId="3"/>
  </si>
  <si>
    <t>水野　瑚都</t>
    <rPh sb="0" eb="2">
      <t>ミズノ</t>
    </rPh>
    <rPh sb="3" eb="4">
      <t>コ</t>
    </rPh>
    <rPh sb="4" eb="5">
      <t>ミヤコ</t>
    </rPh>
    <phoneticPr fontId="3"/>
  </si>
  <si>
    <t>豊吉　柊人</t>
    <rPh sb="0" eb="2">
      <t>トヨヨシ</t>
    </rPh>
    <rPh sb="3" eb="4">
      <t>ヒイラギ</t>
    </rPh>
    <rPh sb="4" eb="5">
      <t>ヒト</t>
    </rPh>
    <phoneticPr fontId="3"/>
  </si>
  <si>
    <t>藤本　博文</t>
    <rPh sb="0" eb="2">
      <t>フジモト</t>
    </rPh>
    <rPh sb="3" eb="5">
      <t>ヒロフミ</t>
    </rPh>
    <phoneticPr fontId="3"/>
  </si>
  <si>
    <t>服部　将大</t>
    <rPh sb="0" eb="2">
      <t>ハットリ</t>
    </rPh>
    <rPh sb="3" eb="5">
      <t>ショウダイ</t>
    </rPh>
    <phoneticPr fontId="3"/>
  </si>
  <si>
    <t>中村　航大</t>
    <rPh sb="0" eb="2">
      <t>ナカムラ</t>
    </rPh>
    <rPh sb="3" eb="5">
      <t>コウダイ</t>
    </rPh>
    <phoneticPr fontId="3"/>
  </si>
  <si>
    <t>飯沼　優斗</t>
    <rPh sb="0" eb="2">
      <t>イイヌマ</t>
    </rPh>
    <rPh sb="3" eb="5">
      <t>ユウト</t>
    </rPh>
    <phoneticPr fontId="3"/>
  </si>
  <si>
    <t>木股好太郎</t>
    <rPh sb="0" eb="2">
      <t>キマタ</t>
    </rPh>
    <rPh sb="2" eb="5">
      <t>コウタロウ</t>
    </rPh>
    <phoneticPr fontId="3"/>
  </si>
  <si>
    <t>苅谷　颯斗</t>
    <rPh sb="0" eb="2">
      <t>カリヤ</t>
    </rPh>
    <rPh sb="3" eb="5">
      <t>ハヤト</t>
    </rPh>
    <phoneticPr fontId="3"/>
  </si>
  <si>
    <t>澤田功太郎</t>
    <rPh sb="0" eb="2">
      <t>サワダ</t>
    </rPh>
    <rPh sb="2" eb="5">
      <t>コウタロウ</t>
    </rPh>
    <phoneticPr fontId="3"/>
  </si>
  <si>
    <t>三本　紗衣</t>
    <rPh sb="0" eb="2">
      <t>ミモト</t>
    </rPh>
    <rPh sb="3" eb="4">
      <t>サ</t>
    </rPh>
    <rPh sb="4" eb="5">
      <t>イ</t>
    </rPh>
    <phoneticPr fontId="3"/>
  </si>
  <si>
    <t>井田　響夏</t>
    <rPh sb="0" eb="2">
      <t>イダ</t>
    </rPh>
    <rPh sb="3" eb="4">
      <t>ヒビ</t>
    </rPh>
    <rPh sb="4" eb="5">
      <t>ナツ</t>
    </rPh>
    <phoneticPr fontId="3"/>
  </si>
  <si>
    <t>松林　麻央</t>
    <rPh sb="0" eb="2">
      <t>マツバヤシ</t>
    </rPh>
    <rPh sb="3" eb="5">
      <t>マオ</t>
    </rPh>
    <phoneticPr fontId="3"/>
  </si>
  <si>
    <t>河田　更紗</t>
    <rPh sb="0" eb="2">
      <t>カワダ</t>
    </rPh>
    <rPh sb="3" eb="5">
      <t>サラサ</t>
    </rPh>
    <phoneticPr fontId="3"/>
  </si>
  <si>
    <t>重松　優芽</t>
    <rPh sb="0" eb="2">
      <t>シゲマツ</t>
    </rPh>
    <rPh sb="3" eb="4">
      <t>ユウ</t>
    </rPh>
    <rPh sb="4" eb="5">
      <t>メ</t>
    </rPh>
    <phoneticPr fontId="3"/>
  </si>
  <si>
    <t>済美</t>
    <rPh sb="0" eb="2">
      <t>セイビ</t>
    </rPh>
    <phoneticPr fontId="3"/>
  </si>
  <si>
    <t>柴田　裕平</t>
    <rPh sb="0" eb="2">
      <t>シバタ</t>
    </rPh>
    <rPh sb="3" eb="5">
      <t>ユウヘイ</t>
    </rPh>
    <phoneticPr fontId="3"/>
  </si>
  <si>
    <t>森　　映琉</t>
    <rPh sb="0" eb="1">
      <t>モリ</t>
    </rPh>
    <rPh sb="3" eb="4">
      <t>エイ</t>
    </rPh>
    <rPh sb="4" eb="5">
      <t>ル</t>
    </rPh>
    <phoneticPr fontId="3"/>
  </si>
  <si>
    <t>武市　勇輝</t>
    <rPh sb="0" eb="2">
      <t>タケイチ</t>
    </rPh>
    <rPh sb="3" eb="5">
      <t>ユウキ</t>
    </rPh>
    <phoneticPr fontId="3"/>
  </si>
  <si>
    <t>中村　宗吾</t>
    <rPh sb="0" eb="2">
      <t>ナカムラ</t>
    </rPh>
    <rPh sb="3" eb="5">
      <t>ソウゴ</t>
    </rPh>
    <phoneticPr fontId="3"/>
  </si>
  <si>
    <t>岡田　拓也</t>
    <rPh sb="0" eb="2">
      <t>オカダ</t>
    </rPh>
    <rPh sb="3" eb="5">
      <t>タクヤ</t>
    </rPh>
    <phoneticPr fontId="3"/>
  </si>
  <si>
    <t>森　　裕樹</t>
    <rPh sb="0" eb="1">
      <t>モリ</t>
    </rPh>
    <rPh sb="3" eb="5">
      <t>ユウキ</t>
    </rPh>
    <phoneticPr fontId="3"/>
  </si>
  <si>
    <t>馬谷未来翔</t>
    <rPh sb="0" eb="2">
      <t>ウマタニ</t>
    </rPh>
    <rPh sb="2" eb="4">
      <t>ミライ</t>
    </rPh>
    <rPh sb="4" eb="5">
      <t>ショウ</t>
    </rPh>
    <phoneticPr fontId="3"/>
  </si>
  <si>
    <t>杉山　史和</t>
    <rPh sb="0" eb="2">
      <t>スギヤマ</t>
    </rPh>
    <rPh sb="3" eb="5">
      <t>フミカズ</t>
    </rPh>
    <phoneticPr fontId="3"/>
  </si>
  <si>
    <t>村田　和也</t>
    <rPh sb="0" eb="2">
      <t>ムラタ</t>
    </rPh>
    <rPh sb="3" eb="5">
      <t>カズヤ</t>
    </rPh>
    <phoneticPr fontId="3"/>
  </si>
  <si>
    <t>大栗　有稀</t>
    <rPh sb="0" eb="2">
      <t>オオクリ</t>
    </rPh>
    <rPh sb="3" eb="4">
      <t>ユウ</t>
    </rPh>
    <rPh sb="4" eb="5">
      <t>マレ</t>
    </rPh>
    <phoneticPr fontId="3"/>
  </si>
  <si>
    <t>松井まりな</t>
    <rPh sb="0" eb="2">
      <t>マツイ</t>
    </rPh>
    <phoneticPr fontId="3"/>
  </si>
  <si>
    <t>尾関萌々子</t>
    <rPh sb="0" eb="2">
      <t>オゼキ</t>
    </rPh>
    <rPh sb="2" eb="3">
      <t>モ</t>
    </rPh>
    <phoneticPr fontId="3"/>
  </si>
  <si>
    <t>小野木彩貴</t>
    <rPh sb="0" eb="3">
      <t>オノギ</t>
    </rPh>
    <rPh sb="3" eb="4">
      <t>アヤ</t>
    </rPh>
    <rPh sb="4" eb="5">
      <t>タカ</t>
    </rPh>
    <phoneticPr fontId="3"/>
  </si>
  <si>
    <t>五十里朋美</t>
    <rPh sb="0" eb="2">
      <t>ゴジュウ</t>
    </rPh>
    <rPh sb="2" eb="3">
      <t>サト</t>
    </rPh>
    <rPh sb="3" eb="5">
      <t>トモミ</t>
    </rPh>
    <phoneticPr fontId="3"/>
  </si>
  <si>
    <t>古田　　楓</t>
    <rPh sb="0" eb="2">
      <t>フルタ</t>
    </rPh>
    <rPh sb="4" eb="5">
      <t>カエデ</t>
    </rPh>
    <phoneticPr fontId="3"/>
  </si>
  <si>
    <t>森瀬彩弥香</t>
    <rPh sb="0" eb="2">
      <t>モリセ</t>
    </rPh>
    <rPh sb="2" eb="3">
      <t>アヤ</t>
    </rPh>
    <rPh sb="3" eb="4">
      <t>ヤ</t>
    </rPh>
    <rPh sb="4" eb="5">
      <t>カオル</t>
    </rPh>
    <phoneticPr fontId="3"/>
  </si>
  <si>
    <t>新開　千紗</t>
    <rPh sb="0" eb="2">
      <t>シンカイ</t>
    </rPh>
    <rPh sb="3" eb="5">
      <t>チサ</t>
    </rPh>
    <phoneticPr fontId="3"/>
  </si>
  <si>
    <t>大野　貴也</t>
  </si>
  <si>
    <t>市橋　昌樹</t>
  </si>
  <si>
    <t>大垣南</t>
  </si>
  <si>
    <t>麗澤瑞浪</t>
    <rPh sb="0" eb="2">
      <t>レイタク</t>
    </rPh>
    <rPh sb="2" eb="4">
      <t>ミズナミ</t>
    </rPh>
    <phoneticPr fontId="2"/>
  </si>
  <si>
    <t>中津</t>
    <rPh sb="0" eb="2">
      <t>ナカツ</t>
    </rPh>
    <phoneticPr fontId="2"/>
  </si>
  <si>
    <t>大垣北</t>
    <phoneticPr fontId="3"/>
  </si>
  <si>
    <t>加納</t>
    <rPh sb="0" eb="2">
      <t>カノウ</t>
    </rPh>
    <phoneticPr fontId="28"/>
  </si>
  <si>
    <t>関</t>
    <rPh sb="0" eb="1">
      <t>セキ</t>
    </rPh>
    <phoneticPr fontId="28"/>
  </si>
  <si>
    <t>大垣南</t>
    <rPh sb="0" eb="2">
      <t>オオガキ</t>
    </rPh>
    <rPh sb="2" eb="3">
      <t>ミナミ</t>
    </rPh>
    <phoneticPr fontId="2"/>
  </si>
  <si>
    <t>帝京大可児</t>
    <rPh sb="0" eb="3">
      <t>テイキョウダイ</t>
    </rPh>
    <rPh sb="3" eb="5">
      <t>カニ</t>
    </rPh>
    <phoneticPr fontId="2"/>
  </si>
  <si>
    <t>県岐阜商</t>
    <rPh sb="0" eb="1">
      <t>ケン</t>
    </rPh>
    <rPh sb="1" eb="3">
      <t>ギフ</t>
    </rPh>
    <rPh sb="3" eb="4">
      <t>ショウ</t>
    </rPh>
    <phoneticPr fontId="2"/>
  </si>
  <si>
    <t>大垣北</t>
    <phoneticPr fontId="3"/>
  </si>
  <si>
    <t>加茂</t>
    <rPh sb="0" eb="2">
      <t>カモ</t>
    </rPh>
    <phoneticPr fontId="28"/>
  </si>
  <si>
    <t>岐阜</t>
    <rPh sb="0" eb="2">
      <t>ギフ</t>
    </rPh>
    <phoneticPr fontId="2"/>
  </si>
  <si>
    <t>関</t>
    <rPh sb="0" eb="1">
      <t>セキ</t>
    </rPh>
    <phoneticPr fontId="2"/>
  </si>
  <si>
    <t/>
  </si>
  <si>
    <t>女子団体</t>
  </si>
  <si>
    <t>選手氏名</t>
    <rPh sb="0" eb="2">
      <t>センシュ</t>
    </rPh>
    <rPh sb="2" eb="4">
      <t>シメイ</t>
    </rPh>
    <phoneticPr fontId="40"/>
  </si>
  <si>
    <t>学年</t>
    <rPh sb="0" eb="2">
      <t>ガクネン</t>
    </rPh>
    <phoneticPr fontId="40"/>
  </si>
  <si>
    <t>学校名</t>
    <rPh sb="0" eb="3">
      <t>ガッコウメイ</t>
    </rPh>
    <phoneticPr fontId="40"/>
  </si>
  <si>
    <t>後藤　希生</t>
    <rPh sb="0" eb="2">
      <t>ゴトウ</t>
    </rPh>
    <rPh sb="3" eb="4">
      <t>キ</t>
    </rPh>
    <rPh sb="4" eb="5">
      <t>セイ</t>
    </rPh>
    <phoneticPr fontId="24"/>
  </si>
  <si>
    <t>県岐阜商</t>
    <rPh sb="0" eb="4">
      <t>ケンギフショウ</t>
    </rPh>
    <phoneticPr fontId="40"/>
  </si>
  <si>
    <t>高田　朋弥</t>
    <rPh sb="0" eb="2">
      <t>タカタ</t>
    </rPh>
    <rPh sb="3" eb="4">
      <t>トモ</t>
    </rPh>
    <rPh sb="4" eb="5">
      <t>ヤ</t>
    </rPh>
    <phoneticPr fontId="24"/>
  </si>
  <si>
    <t>苅谷　颯斗</t>
    <rPh sb="0" eb="2">
      <t>カリヤ</t>
    </rPh>
    <rPh sb="3" eb="5">
      <t>ハヤト</t>
    </rPh>
    <phoneticPr fontId="24"/>
  </si>
  <si>
    <t>木股直太郎</t>
    <rPh sb="0" eb="2">
      <t>キマタ</t>
    </rPh>
    <rPh sb="2" eb="3">
      <t>ナオ</t>
    </rPh>
    <rPh sb="3" eb="5">
      <t>タロウ</t>
    </rPh>
    <phoneticPr fontId="24"/>
  </si>
  <si>
    <t>加納</t>
    <rPh sb="0" eb="2">
      <t>カノウ</t>
    </rPh>
    <phoneticPr fontId="40"/>
  </si>
  <si>
    <t>棚橋　佑弥</t>
    <rPh sb="0" eb="2">
      <t>タナハシ</t>
    </rPh>
    <rPh sb="3" eb="4">
      <t>ユウ</t>
    </rPh>
    <rPh sb="4" eb="5">
      <t>ヤ</t>
    </rPh>
    <phoneticPr fontId="24"/>
  </si>
  <si>
    <t>木村　祐介</t>
    <rPh sb="0" eb="2">
      <t>キムラ</t>
    </rPh>
    <rPh sb="3" eb="5">
      <t>ユウスケ</t>
    </rPh>
    <phoneticPr fontId="24"/>
  </si>
  <si>
    <t>各務原</t>
    <rPh sb="0" eb="3">
      <t>カカミハラ</t>
    </rPh>
    <phoneticPr fontId="40"/>
  </si>
  <si>
    <t>森　　映琉</t>
    <rPh sb="0" eb="1">
      <t>モリ</t>
    </rPh>
    <rPh sb="3" eb="4">
      <t>エイ</t>
    </rPh>
    <rPh sb="4" eb="5">
      <t>ル</t>
    </rPh>
    <phoneticPr fontId="24"/>
  </si>
  <si>
    <t>若森　大和</t>
    <rPh sb="0" eb="2">
      <t>ワカモリ</t>
    </rPh>
    <rPh sb="3" eb="5">
      <t>ヤマト</t>
    </rPh>
    <phoneticPr fontId="24"/>
  </si>
  <si>
    <t>岐阜工</t>
    <rPh sb="0" eb="2">
      <t>ギフ</t>
    </rPh>
    <rPh sb="2" eb="3">
      <t>コウ</t>
    </rPh>
    <phoneticPr fontId="40"/>
  </si>
  <si>
    <t>神田　真弥</t>
    <rPh sb="0" eb="2">
      <t>カンダ</t>
    </rPh>
    <rPh sb="3" eb="4">
      <t>マ</t>
    </rPh>
    <rPh sb="4" eb="5">
      <t>ヤ</t>
    </rPh>
    <phoneticPr fontId="24"/>
  </si>
  <si>
    <t>岐阜</t>
    <rPh sb="0" eb="2">
      <t>ギフ</t>
    </rPh>
    <phoneticPr fontId="40"/>
  </si>
  <si>
    <t>男子S</t>
    <rPh sb="0" eb="2">
      <t>ダンシ</t>
    </rPh>
    <phoneticPr fontId="28"/>
  </si>
  <si>
    <t>松林　麻央</t>
    <rPh sb="0" eb="2">
      <t>マツバヤシ</t>
    </rPh>
    <rPh sb="3" eb="5">
      <t>マオ</t>
    </rPh>
    <phoneticPr fontId="24"/>
  </si>
  <si>
    <t>県岐阜商</t>
    <rPh sb="0" eb="1">
      <t>ケン</t>
    </rPh>
    <rPh sb="1" eb="3">
      <t>ギフ</t>
    </rPh>
    <rPh sb="3" eb="4">
      <t>ショウ</t>
    </rPh>
    <phoneticPr fontId="40"/>
  </si>
  <si>
    <t>河田　更紗</t>
    <rPh sb="0" eb="2">
      <t>カワタ</t>
    </rPh>
    <rPh sb="3" eb="5">
      <t>サラサ</t>
    </rPh>
    <phoneticPr fontId="24"/>
  </si>
  <si>
    <t>福田　　蒼</t>
    <rPh sb="0" eb="2">
      <t>フクタ</t>
    </rPh>
    <rPh sb="4" eb="5">
      <t>アオ</t>
    </rPh>
    <phoneticPr fontId="24"/>
  </si>
  <si>
    <t>岡田　陽愛</t>
    <rPh sb="0" eb="2">
      <t>オカダ</t>
    </rPh>
    <rPh sb="3" eb="4">
      <t>ヨウ</t>
    </rPh>
    <rPh sb="4" eb="5">
      <t>アイ</t>
    </rPh>
    <phoneticPr fontId="24"/>
  </si>
  <si>
    <t>大野　　鈴</t>
    <rPh sb="0" eb="2">
      <t>オオノ</t>
    </rPh>
    <rPh sb="4" eb="5">
      <t>スズ</t>
    </rPh>
    <phoneticPr fontId="24"/>
  </si>
  <si>
    <t>日野和佳子</t>
    <rPh sb="0" eb="2">
      <t>ヒノ</t>
    </rPh>
    <rPh sb="2" eb="5">
      <t>ワカコ</t>
    </rPh>
    <phoneticPr fontId="24"/>
  </si>
  <si>
    <t>岐阜聖徳</t>
    <rPh sb="0" eb="2">
      <t>ギフ</t>
    </rPh>
    <rPh sb="2" eb="4">
      <t>ショウトク</t>
    </rPh>
    <phoneticPr fontId="40"/>
  </si>
  <si>
    <t>古田　　楓</t>
    <rPh sb="0" eb="2">
      <t>フルタ</t>
    </rPh>
    <rPh sb="4" eb="5">
      <t>カエデ</t>
    </rPh>
    <phoneticPr fontId="24"/>
  </si>
  <si>
    <t>宗宮　　遥</t>
    <rPh sb="0" eb="2">
      <t>ソウミヤ</t>
    </rPh>
    <rPh sb="4" eb="5">
      <t>ハル</t>
    </rPh>
    <phoneticPr fontId="24"/>
  </si>
  <si>
    <t>女子S</t>
    <rPh sb="0" eb="2">
      <t>ジョシ</t>
    </rPh>
    <phoneticPr fontId="28"/>
  </si>
  <si>
    <t>豊吉　柊人</t>
    <rPh sb="0" eb="2">
      <t>トヨシ</t>
    </rPh>
    <rPh sb="3" eb="4">
      <t>ヒイラギ</t>
    </rPh>
    <rPh sb="4" eb="5">
      <t>ヒト</t>
    </rPh>
    <phoneticPr fontId="24"/>
  </si>
  <si>
    <t>藤本　博文</t>
    <rPh sb="0" eb="2">
      <t>フジモト</t>
    </rPh>
    <rPh sb="3" eb="5">
      <t>ヒロフミ</t>
    </rPh>
    <phoneticPr fontId="28"/>
  </si>
  <si>
    <t>座馬　　陸</t>
    <rPh sb="0" eb="2">
      <t>ザンマ</t>
    </rPh>
    <rPh sb="4" eb="5">
      <t>リク</t>
    </rPh>
    <phoneticPr fontId="28"/>
  </si>
  <si>
    <t>森　　映琉</t>
    <rPh sb="0" eb="1">
      <t>モリ</t>
    </rPh>
    <rPh sb="3" eb="4">
      <t>エイ</t>
    </rPh>
    <rPh sb="4" eb="5">
      <t>ル</t>
    </rPh>
    <phoneticPr fontId="28"/>
  </si>
  <si>
    <t>木村　祐介</t>
    <rPh sb="0" eb="2">
      <t>キムラ</t>
    </rPh>
    <rPh sb="3" eb="5">
      <t>ユウスケ</t>
    </rPh>
    <phoneticPr fontId="28"/>
  </si>
  <si>
    <t>各務原</t>
    <rPh sb="0" eb="2">
      <t>カカミ</t>
    </rPh>
    <rPh sb="2" eb="3">
      <t>ハラ</t>
    </rPh>
    <phoneticPr fontId="40"/>
  </si>
  <si>
    <t>渡辺　　駿</t>
    <rPh sb="0" eb="2">
      <t>ワタナベ</t>
    </rPh>
    <rPh sb="4" eb="5">
      <t>シュン</t>
    </rPh>
    <phoneticPr fontId="28"/>
  </si>
  <si>
    <t>木股直太郎</t>
    <rPh sb="0" eb="2">
      <t>キマタ</t>
    </rPh>
    <rPh sb="2" eb="3">
      <t>ナオ</t>
    </rPh>
    <rPh sb="3" eb="5">
      <t>タロウ</t>
    </rPh>
    <phoneticPr fontId="28"/>
  </si>
  <si>
    <t>棚橋　佑弥</t>
    <rPh sb="0" eb="2">
      <t>タナハシ</t>
    </rPh>
    <rPh sb="3" eb="4">
      <t>ユウ</t>
    </rPh>
    <rPh sb="4" eb="5">
      <t>ヤ</t>
    </rPh>
    <phoneticPr fontId="28"/>
  </si>
  <si>
    <t>松本　拓海</t>
    <rPh sb="0" eb="2">
      <t>マツモト</t>
    </rPh>
    <rPh sb="3" eb="5">
      <t>タクミ</t>
    </rPh>
    <phoneticPr fontId="28"/>
  </si>
  <si>
    <t>岐南工</t>
    <rPh sb="0" eb="2">
      <t>ギナン</t>
    </rPh>
    <rPh sb="2" eb="3">
      <t>コウ</t>
    </rPh>
    <phoneticPr fontId="40"/>
  </si>
  <si>
    <t>青山　竜也</t>
    <rPh sb="0" eb="2">
      <t>アオヤマ</t>
    </rPh>
    <rPh sb="3" eb="4">
      <t>リュウ</t>
    </rPh>
    <rPh sb="4" eb="5">
      <t>ヤ</t>
    </rPh>
    <phoneticPr fontId="28"/>
  </si>
  <si>
    <t>成澤　　曜</t>
    <rPh sb="0" eb="2">
      <t>ナルサワ</t>
    </rPh>
    <rPh sb="4" eb="5">
      <t>ヨウ</t>
    </rPh>
    <phoneticPr fontId="28"/>
  </si>
  <si>
    <t>河口明日翔</t>
    <rPh sb="0" eb="2">
      <t>カワグチ</t>
    </rPh>
    <rPh sb="2" eb="4">
      <t>アス</t>
    </rPh>
    <rPh sb="4" eb="5">
      <t>カケル</t>
    </rPh>
    <phoneticPr fontId="28"/>
  </si>
  <si>
    <t>栗木　絵世</t>
    <rPh sb="0" eb="2">
      <t>クリキ</t>
    </rPh>
    <rPh sb="3" eb="4">
      <t>エ</t>
    </rPh>
    <rPh sb="4" eb="5">
      <t>ヨ</t>
    </rPh>
    <phoneticPr fontId="28"/>
  </si>
  <si>
    <t>若森　大和</t>
    <rPh sb="0" eb="2">
      <t>ワカモリ</t>
    </rPh>
    <rPh sb="3" eb="5">
      <t>ヤマト</t>
    </rPh>
    <phoneticPr fontId="28"/>
  </si>
  <si>
    <t>男子D</t>
    <rPh sb="0" eb="2">
      <t>ダンシ</t>
    </rPh>
    <phoneticPr fontId="28"/>
  </si>
  <si>
    <t>松林　麻央</t>
    <rPh sb="0" eb="2">
      <t>マツバヤシ</t>
    </rPh>
    <rPh sb="3" eb="5">
      <t>マオ</t>
    </rPh>
    <phoneticPr fontId="28"/>
  </si>
  <si>
    <t>河田　更紗</t>
    <rPh sb="0" eb="2">
      <t>カワタ</t>
    </rPh>
    <rPh sb="3" eb="5">
      <t>サラサ</t>
    </rPh>
    <phoneticPr fontId="28"/>
  </si>
  <si>
    <t>久世　一姫</t>
    <rPh sb="0" eb="2">
      <t>クセ</t>
    </rPh>
    <rPh sb="3" eb="4">
      <t>イッ</t>
    </rPh>
    <rPh sb="4" eb="5">
      <t>ヒメ</t>
    </rPh>
    <phoneticPr fontId="28"/>
  </si>
  <si>
    <t>岡田　陽愛</t>
    <rPh sb="0" eb="2">
      <t>オカダ</t>
    </rPh>
    <rPh sb="3" eb="4">
      <t>ヨウ</t>
    </rPh>
    <rPh sb="4" eb="5">
      <t>アイ</t>
    </rPh>
    <phoneticPr fontId="28"/>
  </si>
  <si>
    <t>岡田　和奏</t>
    <rPh sb="0" eb="2">
      <t>オカダ</t>
    </rPh>
    <rPh sb="3" eb="4">
      <t>カズ</t>
    </rPh>
    <rPh sb="4" eb="5">
      <t>カナ</t>
    </rPh>
    <phoneticPr fontId="28"/>
  </si>
  <si>
    <t>岐阜北</t>
    <rPh sb="0" eb="2">
      <t>ギフ</t>
    </rPh>
    <rPh sb="2" eb="3">
      <t>キタ</t>
    </rPh>
    <phoneticPr fontId="40"/>
  </si>
  <si>
    <t>千村　友香</t>
    <rPh sb="0" eb="2">
      <t>チムラ</t>
    </rPh>
    <rPh sb="3" eb="4">
      <t>トモ</t>
    </rPh>
    <rPh sb="4" eb="5">
      <t>カ</t>
    </rPh>
    <phoneticPr fontId="28"/>
  </si>
  <si>
    <t>福田　　蒼</t>
    <rPh sb="0" eb="2">
      <t>フクタ</t>
    </rPh>
    <rPh sb="4" eb="5">
      <t>アオ</t>
    </rPh>
    <phoneticPr fontId="28"/>
  </si>
  <si>
    <t>大野　　鈴</t>
    <rPh sb="0" eb="2">
      <t>オオノ</t>
    </rPh>
    <rPh sb="4" eb="5">
      <t>スズ</t>
    </rPh>
    <phoneticPr fontId="28"/>
  </si>
  <si>
    <t>古田　　楓</t>
    <rPh sb="0" eb="2">
      <t>フルタ</t>
    </rPh>
    <rPh sb="4" eb="5">
      <t>カエデ</t>
    </rPh>
    <phoneticPr fontId="28"/>
  </si>
  <si>
    <t>宗宮　　遥</t>
    <rPh sb="0" eb="2">
      <t>ソウミヤ</t>
    </rPh>
    <rPh sb="4" eb="5">
      <t>ハル</t>
    </rPh>
    <phoneticPr fontId="28"/>
  </si>
  <si>
    <t>深尾　初音</t>
    <rPh sb="0" eb="2">
      <t>フカオ</t>
    </rPh>
    <rPh sb="3" eb="5">
      <t>ハツネ</t>
    </rPh>
    <phoneticPr fontId="28"/>
  </si>
  <si>
    <t>和田菜々穂</t>
    <rPh sb="0" eb="2">
      <t>ワダ</t>
    </rPh>
    <rPh sb="2" eb="4">
      <t>ナナ</t>
    </rPh>
    <rPh sb="4" eb="5">
      <t>ホ</t>
    </rPh>
    <phoneticPr fontId="28"/>
  </si>
  <si>
    <t>重松　優芽</t>
    <rPh sb="0" eb="2">
      <t>シゲマツ</t>
    </rPh>
    <rPh sb="3" eb="4">
      <t>ヤサ</t>
    </rPh>
    <rPh sb="4" eb="5">
      <t>メ</t>
    </rPh>
    <phoneticPr fontId="28"/>
  </si>
  <si>
    <t>各務原西</t>
    <rPh sb="0" eb="2">
      <t>カカミ</t>
    </rPh>
    <rPh sb="2" eb="3">
      <t>ハラ</t>
    </rPh>
    <rPh sb="3" eb="4">
      <t>ニシ</t>
    </rPh>
    <phoneticPr fontId="40"/>
  </si>
  <si>
    <t>尾関萌々子</t>
    <rPh sb="0" eb="2">
      <t>オゼキ</t>
    </rPh>
    <rPh sb="2" eb="5">
      <t>モモコ</t>
    </rPh>
    <phoneticPr fontId="28"/>
  </si>
  <si>
    <t>男子団体登録選手一覧</t>
    <rPh sb="0" eb="2">
      <t>ダンシ</t>
    </rPh>
    <rPh sb="2" eb="4">
      <t>ダンタイ</t>
    </rPh>
    <rPh sb="4" eb="6">
      <t>トウロク</t>
    </rPh>
    <rPh sb="6" eb="8">
      <t>センシュ</t>
    </rPh>
    <rPh sb="8" eb="10">
      <t>イチラン</t>
    </rPh>
    <phoneticPr fontId="28"/>
  </si>
  <si>
    <t>学校名</t>
    <rPh sb="0" eb="3">
      <t>ガッコウメイ</t>
    </rPh>
    <phoneticPr fontId="28"/>
  </si>
  <si>
    <t>監　督</t>
    <rPh sb="0" eb="1">
      <t>ラン</t>
    </rPh>
    <rPh sb="2" eb="3">
      <t>ヨシ</t>
    </rPh>
    <phoneticPr fontId="28"/>
  </si>
  <si>
    <t>成澤　　曜②</t>
  </si>
  <si>
    <t>棚橋　洋介②</t>
  </si>
  <si>
    <t>河口明日翔②</t>
  </si>
  <si>
    <t>江﨑　大智②</t>
  </si>
  <si>
    <t>植木　音雄②</t>
  </si>
  <si>
    <t>西川　知希②</t>
  </si>
  <si>
    <t>神田　真弥①</t>
  </si>
  <si>
    <t>廣瀨　　駿①</t>
  </si>
  <si>
    <t>山田　海音②</t>
  </si>
  <si>
    <t>岐阜北</t>
  </si>
  <si>
    <t>森　　有紀</t>
  </si>
  <si>
    <t>宮田　望祿②</t>
  </si>
  <si>
    <t>森島　啓巨②</t>
  </si>
  <si>
    <t>佐藤　諄季②</t>
  </si>
  <si>
    <t>小原　優佑②</t>
  </si>
  <si>
    <t>松浦　功成②</t>
  </si>
  <si>
    <t>山口　　想②</t>
  </si>
  <si>
    <t>長屋　温大②</t>
  </si>
  <si>
    <t>土屋　貴鼓②</t>
  </si>
  <si>
    <t>西田　賢駿②</t>
  </si>
  <si>
    <t>加納</t>
  </si>
  <si>
    <t>木股直太郎①</t>
  </si>
  <si>
    <t>棚橋　佑弥①</t>
  </si>
  <si>
    <t>大塚　淳司②</t>
  </si>
  <si>
    <t>野口　　大②</t>
  </si>
  <si>
    <t>片桐健太郎②</t>
  </si>
  <si>
    <t>近藤　宝璃②</t>
  </si>
  <si>
    <t>石榑　桜大②</t>
  </si>
  <si>
    <t>高木　　陽②</t>
  </si>
  <si>
    <t>北川　綾人②</t>
  </si>
  <si>
    <t>岐阜総合</t>
  </si>
  <si>
    <t>葛西　裕也</t>
  </si>
  <si>
    <t>淺野　拓海②</t>
  </si>
  <si>
    <t>榎本　康貴②</t>
  </si>
  <si>
    <t>齊藤　　光②</t>
  </si>
  <si>
    <t>堀　　晴貴②</t>
  </si>
  <si>
    <t>武山　倖太②</t>
  </si>
  <si>
    <t>古本　恭也②</t>
  </si>
  <si>
    <t>森　颯一朗②</t>
  </si>
  <si>
    <t>小野　真暉②</t>
  </si>
  <si>
    <t>小川　翔汰②</t>
  </si>
  <si>
    <t>岐阜城北</t>
  </si>
  <si>
    <t>小川　雄士</t>
  </si>
  <si>
    <t>松本　晴紀②</t>
  </si>
  <si>
    <t>佐口　拓未①</t>
  </si>
  <si>
    <t>上田　翔太②</t>
  </si>
  <si>
    <t>北原　魁斗①</t>
  </si>
  <si>
    <t>安藤　優騎②</t>
  </si>
  <si>
    <t>森　　春貴①</t>
  </si>
  <si>
    <t>鷲見　智輝①</t>
  </si>
  <si>
    <t>久世凌太朗②</t>
  </si>
  <si>
    <t>中島　聖羅①</t>
  </si>
  <si>
    <t>県岐阜商</t>
  </si>
  <si>
    <t>豊吉　柊人②</t>
  </si>
  <si>
    <t>藤本　博文②</t>
  </si>
  <si>
    <t>座馬　　陸①</t>
  </si>
  <si>
    <t>小川　拳斗①</t>
  </si>
  <si>
    <t>後藤　希生①</t>
  </si>
  <si>
    <t>苅谷　颯斗②</t>
  </si>
  <si>
    <t>森　　映琉②</t>
  </si>
  <si>
    <t>岐南工</t>
  </si>
  <si>
    <t>松本　拓海②</t>
  </si>
  <si>
    <t>青山　竜也②</t>
  </si>
  <si>
    <t>國井　俊吾②</t>
  </si>
  <si>
    <t>大谷　柊人②</t>
  </si>
  <si>
    <t>小島　幸星②</t>
  </si>
  <si>
    <t>安田　幸太②</t>
  </si>
  <si>
    <t>大野　隼都②</t>
  </si>
  <si>
    <t>栗山　皓揮②</t>
  </si>
  <si>
    <t>玉井　温大②</t>
  </si>
  <si>
    <t>各務原</t>
  </si>
  <si>
    <t>木村　祐介②</t>
  </si>
  <si>
    <t>渡辺　　駿②</t>
  </si>
  <si>
    <t>伊藤　昂平②</t>
  </si>
  <si>
    <t>三輪　祐大②</t>
  </si>
  <si>
    <t>吉野　暉彦①</t>
  </si>
  <si>
    <t>志村　栞苑①</t>
  </si>
  <si>
    <t>各務原西</t>
  </si>
  <si>
    <t>柳瀬　康裕</t>
  </si>
  <si>
    <t>平松　柊吾②</t>
  </si>
  <si>
    <t>増田　凌空②</t>
  </si>
  <si>
    <t>内田　翔太②</t>
  </si>
  <si>
    <t>棚橋　奏太②</t>
  </si>
  <si>
    <t>水﨑　京士②</t>
  </si>
  <si>
    <t>齋藤　　錬②</t>
  </si>
  <si>
    <t>篠田　侑輝②</t>
  </si>
  <si>
    <t>中野　幸虎②</t>
  </si>
  <si>
    <t>渡辺　泰斗②</t>
  </si>
  <si>
    <t>岐阜工</t>
  </si>
  <si>
    <t>柴山　剛士</t>
  </si>
  <si>
    <t>栗木　絵世②</t>
  </si>
  <si>
    <t>若森　大和②</t>
  </si>
  <si>
    <t>太田　匠悟②</t>
  </si>
  <si>
    <t>林　　昇汰②</t>
  </si>
  <si>
    <t>福井　優音②</t>
  </si>
  <si>
    <t>宮本　　凌②</t>
  </si>
  <si>
    <t>田内　佑太②</t>
  </si>
  <si>
    <t>西村　柊真②</t>
  </si>
  <si>
    <t>永井　悠陽②</t>
  </si>
  <si>
    <t>市岐阜商</t>
  </si>
  <si>
    <t>榎本　修一</t>
  </si>
  <si>
    <t>小寺　勇作②</t>
  </si>
  <si>
    <t>山田　凌空②</t>
  </si>
  <si>
    <t>一色　巧翔②</t>
  </si>
  <si>
    <t>山本　航旗②</t>
  </si>
  <si>
    <t>渡辺　駿平①</t>
  </si>
  <si>
    <t>山本　優弥①</t>
  </si>
  <si>
    <t>明星　　輝①</t>
  </si>
  <si>
    <t>森　　飛翔①</t>
  </si>
  <si>
    <t>森　　敦希①</t>
  </si>
  <si>
    <t>済美</t>
  </si>
  <si>
    <t>岐阜東</t>
  </si>
  <si>
    <t>森　　春斗②</t>
  </si>
  <si>
    <t>和田　将聖②</t>
  </si>
  <si>
    <t>篠田　壮佑②</t>
  </si>
  <si>
    <t>矢崎　湧太②</t>
  </si>
  <si>
    <t>領木　啓斗②</t>
  </si>
  <si>
    <t>前平　莉空②</t>
  </si>
  <si>
    <t>伊藤　　叶②</t>
  </si>
  <si>
    <t>棚橋　伶至①</t>
  </si>
  <si>
    <t>岐阜聖徳</t>
    <rPh sb="0" eb="2">
      <t>ギフ</t>
    </rPh>
    <rPh sb="2" eb="4">
      <t>ショウトク</t>
    </rPh>
    <phoneticPr fontId="28"/>
  </si>
  <si>
    <t>古田　宜美</t>
  </si>
  <si>
    <t>黒田　竜佑②</t>
  </si>
  <si>
    <t>市村　奨悟②</t>
  </si>
  <si>
    <t>安保綸之輔②</t>
  </si>
  <si>
    <t>森　　一仁②</t>
  </si>
  <si>
    <t>庄村　有城②</t>
  </si>
  <si>
    <t>杉山　逸樹①</t>
  </si>
  <si>
    <t>若山　颯人①</t>
  </si>
  <si>
    <t>相川　聖直①</t>
  </si>
  <si>
    <t>恩田　凌将①</t>
  </si>
  <si>
    <t>地区</t>
    <rPh sb="0" eb="2">
      <t>チク</t>
    </rPh>
    <phoneticPr fontId="28"/>
  </si>
  <si>
    <t>岐阜</t>
    <rPh sb="0" eb="2">
      <t>ギフ</t>
    </rPh>
    <phoneticPr fontId="28"/>
  </si>
  <si>
    <t>深尾　初音①</t>
  </si>
  <si>
    <t>和田菜々穂②</t>
  </si>
  <si>
    <t>池田　　絢②</t>
  </si>
  <si>
    <t>井深　　葵②</t>
  </si>
  <si>
    <t>三輪　祐佳②</t>
  </si>
  <si>
    <t>稗田　優菜②</t>
  </si>
  <si>
    <t>倉内　咲瑛①</t>
  </si>
  <si>
    <t>立木　結子①</t>
  </si>
  <si>
    <t>大橋ひなた①</t>
  </si>
  <si>
    <t>岡田　和奏①</t>
  </si>
  <si>
    <t>山田　祐月②</t>
  </si>
  <si>
    <t>大野　真緒②</t>
  </si>
  <si>
    <t>千村　友香②</t>
  </si>
  <si>
    <t>伊藤　羽那②</t>
  </si>
  <si>
    <t>髙松　佑月②</t>
  </si>
  <si>
    <t>浦瀬　陽彩②</t>
  </si>
  <si>
    <t>井奈波紗世②</t>
  </si>
  <si>
    <t>加藤　瑞保②</t>
  </si>
  <si>
    <t>鈴木　彩乃②</t>
  </si>
  <si>
    <t>磯野　湖都②</t>
  </si>
  <si>
    <t>石井　佳緒②</t>
  </si>
  <si>
    <t>山田　薫之②</t>
  </si>
  <si>
    <t>長坂　彩未②</t>
  </si>
  <si>
    <t>田中　夏輝②</t>
  </si>
  <si>
    <t>平光菜々心②</t>
  </si>
  <si>
    <t>尾崎　果林①</t>
  </si>
  <si>
    <t>宮田沙世子①</t>
  </si>
  <si>
    <t>岩佐　奈祐②</t>
  </si>
  <si>
    <t>伏見　玲南②</t>
  </si>
  <si>
    <t>岩田　咲季②</t>
  </si>
  <si>
    <t>浅野　遥菜②</t>
  </si>
  <si>
    <t>布施　愛菜②</t>
  </si>
  <si>
    <t>山田　悠加①</t>
  </si>
  <si>
    <t>遠藤ひかり①</t>
  </si>
  <si>
    <t>金森　若菜①</t>
  </si>
  <si>
    <t>太田　芽依①</t>
  </si>
  <si>
    <t>堀　　　薫</t>
    <rPh sb="0" eb="1">
      <t>ホリ</t>
    </rPh>
    <rPh sb="4" eb="5">
      <t>カオル</t>
    </rPh>
    <phoneticPr fontId="28"/>
  </si>
  <si>
    <t>近藤　希実②</t>
  </si>
  <si>
    <t>佐村　　心②</t>
  </si>
  <si>
    <t>北野　真菜②</t>
  </si>
  <si>
    <t>三浦　楓果②</t>
  </si>
  <si>
    <t>山田　莉緒②</t>
  </si>
  <si>
    <t>佐藤　亜衣①</t>
  </si>
  <si>
    <t>井川　歩咲①</t>
  </si>
  <si>
    <t>土本　幸司</t>
  </si>
  <si>
    <t>宮本　雪凪②</t>
  </si>
  <si>
    <t>有鹿　　桃②</t>
  </si>
  <si>
    <t>半田　茜子②</t>
  </si>
  <si>
    <t>三本　紗衣②</t>
  </si>
  <si>
    <t>久世　一姫①</t>
  </si>
  <si>
    <t>松林　麻央②</t>
  </si>
  <si>
    <t>河田　更紗②</t>
  </si>
  <si>
    <t>宗宮　　遥①</t>
  </si>
  <si>
    <t>岡田　陽愛①</t>
  </si>
  <si>
    <t>加藤　大輝</t>
    <rPh sb="0" eb="2">
      <t>カトウ</t>
    </rPh>
    <rPh sb="3" eb="5">
      <t>ダイキ</t>
    </rPh>
    <phoneticPr fontId="28"/>
  </si>
  <si>
    <t>澤田　美里①</t>
  </si>
  <si>
    <t>片桐　実海②</t>
  </si>
  <si>
    <t>安江　　結②</t>
  </si>
  <si>
    <t>飯沼　萌楓①</t>
  </si>
  <si>
    <t>𦚰田　果奈②</t>
  </si>
  <si>
    <t>下田　歩奈②</t>
  </si>
  <si>
    <t>小池　絢女①</t>
  </si>
  <si>
    <t>重松　優芽②</t>
  </si>
  <si>
    <t>尾関萌々子②</t>
  </si>
  <si>
    <t>西垣　文葉②</t>
  </si>
  <si>
    <t>正田　愛奈②</t>
  </si>
  <si>
    <t>清水　有奏①</t>
  </si>
  <si>
    <t>久保　和葉②</t>
  </si>
  <si>
    <t>加藤　瑠風②</t>
  </si>
  <si>
    <t>藤橋　　舞①</t>
  </si>
  <si>
    <t>立木　涼夏②</t>
  </si>
  <si>
    <t>林　　亮介</t>
  </si>
  <si>
    <t>長屋　閑玖②</t>
  </si>
  <si>
    <t>浅野　桜花②</t>
  </si>
  <si>
    <t>伏屋　和香②</t>
  </si>
  <si>
    <t>下野　優華①</t>
  </si>
  <si>
    <t>馬場　美穂①</t>
  </si>
  <si>
    <t>鹿島　蒼衣①</t>
  </si>
  <si>
    <t>大下　玲奈①</t>
  </si>
  <si>
    <t>ｾﾘｰﾅ　盟依①</t>
  </si>
  <si>
    <t>清水　玲奈①</t>
  </si>
  <si>
    <t>長屋　佳裕</t>
    <rPh sb="0" eb="2">
      <t>ナガヤ</t>
    </rPh>
    <rPh sb="3" eb="4">
      <t>ヨシ</t>
    </rPh>
    <rPh sb="4" eb="5">
      <t>ユウ</t>
    </rPh>
    <phoneticPr fontId="28"/>
  </si>
  <si>
    <t>道下　優希②</t>
  </si>
  <si>
    <t>竹内　晴香①</t>
  </si>
  <si>
    <t>下里明由実②</t>
  </si>
  <si>
    <t>市川奈月美②</t>
  </si>
  <si>
    <t>坂本琉有那②</t>
  </si>
  <si>
    <t>矢部　綾果②</t>
  </si>
  <si>
    <t>奥野　凜杏①</t>
  </si>
  <si>
    <t>堀場　　凛②</t>
  </si>
  <si>
    <t>仲野　優希①</t>
  </si>
  <si>
    <t>山下　湧登</t>
    <phoneticPr fontId="40"/>
  </si>
  <si>
    <t>郡上</t>
    <rPh sb="0" eb="2">
      <t>グジョウ</t>
    </rPh>
    <phoneticPr fontId="2"/>
  </si>
  <si>
    <t>郡上</t>
    <rPh sb="0" eb="2">
      <t>グジョウ</t>
    </rPh>
    <phoneticPr fontId="40"/>
  </si>
  <si>
    <t>川路　夏生</t>
  </si>
  <si>
    <t>可児工</t>
    <rPh sb="0" eb="2">
      <t>カニ</t>
    </rPh>
    <rPh sb="2" eb="3">
      <t>コウ</t>
    </rPh>
    <phoneticPr fontId="2"/>
  </si>
  <si>
    <t>可児工</t>
    <rPh sb="0" eb="2">
      <t>カニ</t>
    </rPh>
    <rPh sb="2" eb="3">
      <t>コウ</t>
    </rPh>
    <phoneticPr fontId="40"/>
  </si>
  <si>
    <t>戸田　涼太</t>
  </si>
  <si>
    <t>亀谷　尚央</t>
  </si>
  <si>
    <t>加茂</t>
    <rPh sb="0" eb="2">
      <t>カモ</t>
    </rPh>
    <phoneticPr fontId="2"/>
  </si>
  <si>
    <t>加茂</t>
    <rPh sb="0" eb="2">
      <t>カモ</t>
    </rPh>
    <phoneticPr fontId="40"/>
  </si>
  <si>
    <t>木村　奏太</t>
  </si>
  <si>
    <t>可児</t>
    <rPh sb="0" eb="2">
      <t>カニ</t>
    </rPh>
    <phoneticPr fontId="2"/>
  </si>
  <si>
    <t>可児</t>
    <rPh sb="0" eb="2">
      <t>カニ</t>
    </rPh>
    <phoneticPr fontId="40"/>
  </si>
  <si>
    <t>横山　　蒼</t>
  </si>
  <si>
    <t>関</t>
    <rPh sb="0" eb="1">
      <t>セキ</t>
    </rPh>
    <phoneticPr fontId="40"/>
  </si>
  <si>
    <t>佐藤日向拓</t>
  </si>
  <si>
    <t>古田　唯夏</t>
  </si>
  <si>
    <t>石井　　晶</t>
  </si>
  <si>
    <t>足立　莉子</t>
  </si>
  <si>
    <t>東濃実</t>
    <rPh sb="0" eb="2">
      <t>トウノウ</t>
    </rPh>
    <rPh sb="2" eb="3">
      <t>ジツ</t>
    </rPh>
    <phoneticPr fontId="2"/>
  </si>
  <si>
    <t>東濃実</t>
    <rPh sb="0" eb="2">
      <t>トウノウ</t>
    </rPh>
    <rPh sb="2" eb="3">
      <t>ジツ</t>
    </rPh>
    <phoneticPr fontId="40"/>
  </si>
  <si>
    <t>長村　礼菜</t>
  </si>
  <si>
    <t>二村　南実</t>
  </si>
  <si>
    <t>三島梨央佳</t>
  </si>
  <si>
    <t>佐藤　柚凜</t>
  </si>
  <si>
    <t>入木田颯真</t>
  </si>
  <si>
    <t>尾崎　草太</t>
  </si>
  <si>
    <t>加藤　晃大</t>
  </si>
  <si>
    <t>高垣　　柊</t>
  </si>
  <si>
    <t>辻　　洸瑠</t>
  </si>
  <si>
    <t>山下　湧登</t>
  </si>
  <si>
    <t>水野峻太朗</t>
  </si>
  <si>
    <t>伊藤　優佑</t>
  </si>
  <si>
    <t>山田　佳生</t>
  </si>
  <si>
    <t>後藤　咲季</t>
  </si>
  <si>
    <t>松葉　風春</t>
  </si>
  <si>
    <t>岩井　陽芽</t>
  </si>
  <si>
    <t>芝野　愛夕</t>
  </si>
  <si>
    <t>此島　知花</t>
  </si>
  <si>
    <t>鍵山　里歩</t>
  </si>
  <si>
    <t>渡邊　夢菜</t>
  </si>
  <si>
    <t>山口　詩乃</t>
  </si>
  <si>
    <t>辻　　真歩</t>
  </si>
  <si>
    <t>森島　哲太</t>
  </si>
  <si>
    <t>麗澤瑞浪</t>
  </si>
  <si>
    <t>高橋　宗佑</t>
  </si>
  <si>
    <t>纐纈　晟留</t>
  </si>
  <si>
    <t>菅沼　慶太</t>
  </si>
  <si>
    <t>岩井　雄大</t>
  </si>
  <si>
    <t>恵那</t>
    <rPh sb="0" eb="2">
      <t>エナ</t>
    </rPh>
    <phoneticPr fontId="2"/>
  </si>
  <si>
    <t>大宮　胡春</t>
  </si>
  <si>
    <t>纐纈　莉生</t>
  </si>
  <si>
    <t>橋本　琴音</t>
  </si>
  <si>
    <t>淺野　洸司</t>
  </si>
  <si>
    <t>松﨑　友哉</t>
  </si>
  <si>
    <t>鈴木　　頼</t>
  </si>
  <si>
    <t>多治見北</t>
  </si>
  <si>
    <t>桂田　雅己</t>
  </si>
  <si>
    <t>熊本　優弥</t>
  </si>
  <si>
    <t>加藤　瑠瑠</t>
  </si>
  <si>
    <t>溝口　麻海</t>
  </si>
  <si>
    <t>志津　令実</t>
  </si>
  <si>
    <t>曽我　怜加</t>
  </si>
  <si>
    <t>恵那</t>
  </si>
  <si>
    <t>柳原　果穂</t>
  </si>
  <si>
    <t>林　　望月</t>
    <phoneticPr fontId="28"/>
  </si>
  <si>
    <t>大垣東</t>
    <rPh sb="0" eb="2">
      <t>オオガキ</t>
    </rPh>
    <rPh sb="2" eb="3">
      <t>ヒガシ</t>
    </rPh>
    <phoneticPr fontId="2"/>
  </si>
  <si>
    <t>早崎　善貴</t>
  </si>
  <si>
    <t>弓削　颯大</t>
  </si>
  <si>
    <t>小野木笑花</t>
  </si>
  <si>
    <t>鳥本　優奈</t>
  </si>
  <si>
    <t>吉安　皇雅</t>
  </si>
  <si>
    <t>森　　亮輔</t>
  </si>
  <si>
    <t>大垣西</t>
    <rPh sb="0" eb="2">
      <t>オオガキ</t>
    </rPh>
    <rPh sb="2" eb="3">
      <t>ニシ</t>
    </rPh>
    <phoneticPr fontId="2"/>
  </si>
  <si>
    <t>小川丈十史</t>
  </si>
  <si>
    <t>安藤　千尋</t>
  </si>
  <si>
    <t>大垣北</t>
    <rPh sb="0" eb="2">
      <t>オオガキ</t>
    </rPh>
    <rPh sb="2" eb="3">
      <t>キタ</t>
    </rPh>
    <phoneticPr fontId="2"/>
  </si>
  <si>
    <t>髙井　七夏</t>
  </si>
  <si>
    <t>川瀬菜々美</t>
  </si>
  <si>
    <t>葛山　　恵</t>
  </si>
  <si>
    <t>植木　音雄</t>
    <rPh sb="0" eb="2">
      <t>ウエキ</t>
    </rPh>
    <rPh sb="3" eb="4">
      <t>オト</t>
    </rPh>
    <rPh sb="4" eb="5">
      <t>オ</t>
    </rPh>
    <phoneticPr fontId="24"/>
  </si>
  <si>
    <t>三輪　祐大</t>
    <rPh sb="0" eb="2">
      <t>ミワ</t>
    </rPh>
    <rPh sb="3" eb="5">
      <t>ユウダイ</t>
    </rPh>
    <phoneticPr fontId="24"/>
  </si>
  <si>
    <t>棚橋　洋介</t>
    <rPh sb="0" eb="2">
      <t>タナハシ</t>
    </rPh>
    <rPh sb="3" eb="5">
      <t>ヨウスケ</t>
    </rPh>
    <phoneticPr fontId="24"/>
  </si>
  <si>
    <t>栗木　絵世</t>
    <rPh sb="0" eb="2">
      <t>クリキ</t>
    </rPh>
    <rPh sb="3" eb="4">
      <t>エ</t>
    </rPh>
    <rPh sb="4" eb="5">
      <t>ヨ</t>
    </rPh>
    <phoneticPr fontId="24"/>
  </si>
  <si>
    <t>男子ラッキールーザー</t>
    <rPh sb="0" eb="2">
      <t>ダンシ</t>
    </rPh>
    <phoneticPr fontId="28"/>
  </si>
  <si>
    <t>女子ラッキールーザー</t>
    <rPh sb="0" eb="2">
      <t>ジョシ</t>
    </rPh>
    <phoneticPr fontId="28"/>
  </si>
  <si>
    <t>小野木萌香</t>
    <rPh sb="0" eb="3">
      <t>オノギ</t>
    </rPh>
    <rPh sb="3" eb="5">
      <t>モエカ</t>
    </rPh>
    <phoneticPr fontId="24"/>
  </si>
  <si>
    <t>鈴木　彩乃</t>
    <rPh sb="0" eb="2">
      <t>スズキ</t>
    </rPh>
    <rPh sb="3" eb="5">
      <t>アヤノ</t>
    </rPh>
    <phoneticPr fontId="24"/>
  </si>
  <si>
    <t>岡田　和奏</t>
    <rPh sb="0" eb="2">
      <t>オカダ</t>
    </rPh>
    <rPh sb="3" eb="4">
      <t>カズ</t>
    </rPh>
    <rPh sb="4" eb="5">
      <t>カナ</t>
    </rPh>
    <phoneticPr fontId="24"/>
  </si>
  <si>
    <t>磯野　湖都</t>
    <rPh sb="0" eb="2">
      <t>イソノ</t>
    </rPh>
    <rPh sb="3" eb="4">
      <t>ミズウミ</t>
    </rPh>
    <rPh sb="4" eb="5">
      <t>ト</t>
    </rPh>
    <phoneticPr fontId="24"/>
  </si>
  <si>
    <t>棚橋　洋介</t>
    <rPh sb="0" eb="2">
      <t>タナハシ</t>
    </rPh>
    <rPh sb="3" eb="5">
      <t>ヨウスケ</t>
    </rPh>
    <phoneticPr fontId="28"/>
  </si>
  <si>
    <t>江崎　大智</t>
    <rPh sb="0" eb="2">
      <t>エサキ</t>
    </rPh>
    <rPh sb="3" eb="5">
      <t>ダイチ</t>
    </rPh>
    <phoneticPr fontId="28"/>
  </si>
  <si>
    <t>松本　晴紀</t>
    <rPh sb="0" eb="2">
      <t>マツモト</t>
    </rPh>
    <rPh sb="3" eb="4">
      <t>ハル</t>
    </rPh>
    <rPh sb="4" eb="5">
      <t>キ</t>
    </rPh>
    <phoneticPr fontId="28"/>
  </si>
  <si>
    <t>岐阜城北</t>
    <rPh sb="0" eb="2">
      <t>ギフ</t>
    </rPh>
    <rPh sb="2" eb="4">
      <t>ジョウホク</t>
    </rPh>
    <phoneticPr fontId="40"/>
  </si>
  <si>
    <t>佐口　拓未</t>
    <rPh sb="0" eb="2">
      <t>サグチ</t>
    </rPh>
    <rPh sb="3" eb="4">
      <t>タク</t>
    </rPh>
    <rPh sb="4" eb="5">
      <t>ミ</t>
    </rPh>
    <phoneticPr fontId="28"/>
  </si>
  <si>
    <t>川尻旺弥人</t>
    <rPh sb="0" eb="2">
      <t>カワジリ</t>
    </rPh>
    <rPh sb="2" eb="3">
      <t>オウ</t>
    </rPh>
    <rPh sb="3" eb="4">
      <t>ヤ</t>
    </rPh>
    <rPh sb="4" eb="5">
      <t>ヒト</t>
    </rPh>
    <phoneticPr fontId="28"/>
  </si>
  <si>
    <t>岐阜東</t>
    <rPh sb="0" eb="2">
      <t>ギフ</t>
    </rPh>
    <rPh sb="2" eb="3">
      <t>ヒガシ</t>
    </rPh>
    <phoneticPr fontId="40"/>
  </si>
  <si>
    <t>森　　春斗</t>
    <rPh sb="0" eb="1">
      <t>モリ</t>
    </rPh>
    <rPh sb="3" eb="4">
      <t>ハル</t>
    </rPh>
    <rPh sb="4" eb="5">
      <t>ト</t>
    </rPh>
    <phoneticPr fontId="28"/>
  </si>
  <si>
    <t>山口　　想</t>
    <rPh sb="0" eb="2">
      <t>ヤマグチ</t>
    </rPh>
    <rPh sb="4" eb="5">
      <t>オモ</t>
    </rPh>
    <phoneticPr fontId="28"/>
  </si>
  <si>
    <t>土屋　貴鼓</t>
    <rPh sb="0" eb="2">
      <t>ツチヤ</t>
    </rPh>
    <rPh sb="3" eb="4">
      <t>タカ</t>
    </rPh>
    <rPh sb="4" eb="5">
      <t>コ</t>
    </rPh>
    <phoneticPr fontId="28"/>
  </si>
  <si>
    <t>澤田　美里</t>
    <rPh sb="0" eb="2">
      <t>サワダ</t>
    </rPh>
    <rPh sb="3" eb="5">
      <t>ミサト</t>
    </rPh>
    <phoneticPr fontId="28"/>
  </si>
  <si>
    <t>飯沼　萌楓</t>
    <rPh sb="0" eb="2">
      <t>イイヌマ</t>
    </rPh>
    <rPh sb="3" eb="4">
      <t>モエ</t>
    </rPh>
    <rPh sb="4" eb="5">
      <t>カエデ</t>
    </rPh>
    <phoneticPr fontId="28"/>
  </si>
  <si>
    <t>道下　優希</t>
    <rPh sb="0" eb="2">
      <t>ミチシタ</t>
    </rPh>
    <rPh sb="3" eb="5">
      <t>ユウキ</t>
    </rPh>
    <phoneticPr fontId="28"/>
  </si>
  <si>
    <t>下里明由実</t>
    <rPh sb="0" eb="2">
      <t>シモサト</t>
    </rPh>
    <rPh sb="2" eb="3">
      <t>アカ</t>
    </rPh>
    <rPh sb="3" eb="4">
      <t>ユ</t>
    </rPh>
    <rPh sb="4" eb="5">
      <t>ミ</t>
    </rPh>
    <phoneticPr fontId="28"/>
  </si>
  <si>
    <t>西垣　文葉</t>
    <rPh sb="0" eb="2">
      <t>ニシガキ</t>
    </rPh>
    <rPh sb="3" eb="4">
      <t>フミ</t>
    </rPh>
    <rPh sb="4" eb="5">
      <t>ハ</t>
    </rPh>
    <phoneticPr fontId="28"/>
  </si>
  <si>
    <t>正田　愛奈</t>
    <rPh sb="0" eb="2">
      <t>マサダ</t>
    </rPh>
    <rPh sb="3" eb="5">
      <t>アイナ</t>
    </rPh>
    <phoneticPr fontId="28"/>
  </si>
  <si>
    <t>大野　真緒</t>
    <rPh sb="0" eb="2">
      <t>オオノ</t>
    </rPh>
    <rPh sb="3" eb="4">
      <t>マ</t>
    </rPh>
    <rPh sb="4" eb="5">
      <t>オ</t>
    </rPh>
    <phoneticPr fontId="40"/>
  </si>
  <si>
    <t>伊藤　羽那</t>
    <rPh sb="0" eb="2">
      <t>イトウ</t>
    </rPh>
    <rPh sb="3" eb="4">
      <t>ハネ</t>
    </rPh>
    <rPh sb="4" eb="5">
      <t>ナ</t>
    </rPh>
    <phoneticPr fontId="40"/>
  </si>
  <si>
    <t>小林　　蓮</t>
    <phoneticPr fontId="40"/>
  </si>
  <si>
    <t>大垣西</t>
    <rPh sb="0" eb="2">
      <t>オオガキ</t>
    </rPh>
    <rPh sb="2" eb="3">
      <t>ニシ</t>
    </rPh>
    <phoneticPr fontId="40"/>
  </si>
  <si>
    <t>北野　旦陽</t>
    <phoneticPr fontId="40"/>
  </si>
  <si>
    <t>大垣北</t>
    <rPh sb="0" eb="2">
      <t>オオガキ</t>
    </rPh>
    <rPh sb="2" eb="3">
      <t>キタ</t>
    </rPh>
    <phoneticPr fontId="40"/>
  </si>
  <si>
    <t>川瀬　大登</t>
    <phoneticPr fontId="40"/>
  </si>
  <si>
    <t>田中　良祐</t>
    <phoneticPr fontId="40"/>
  </si>
  <si>
    <t>村木　悠馬</t>
    <phoneticPr fontId="40"/>
  </si>
  <si>
    <t>大垣東</t>
    <rPh sb="0" eb="2">
      <t>オオガキ</t>
    </rPh>
    <rPh sb="2" eb="3">
      <t>ヒガシ</t>
    </rPh>
    <phoneticPr fontId="40"/>
  </si>
  <si>
    <t>大垣南</t>
    <rPh sb="0" eb="2">
      <t>オオガキ</t>
    </rPh>
    <rPh sb="2" eb="3">
      <t>ミナミ</t>
    </rPh>
    <phoneticPr fontId="40"/>
  </si>
  <si>
    <t>安藤　千尋</t>
    <phoneticPr fontId="40"/>
  </si>
  <si>
    <t>橋本　京香</t>
    <phoneticPr fontId="40"/>
  </si>
  <si>
    <t>古田　仁菜</t>
    <phoneticPr fontId="40"/>
  </si>
  <si>
    <t>安部　実南</t>
    <phoneticPr fontId="40"/>
  </si>
  <si>
    <t>安田　陸人</t>
    <phoneticPr fontId="40"/>
  </si>
  <si>
    <t>川瀬　大登</t>
  </si>
  <si>
    <t>廣瀬　光凱</t>
    <phoneticPr fontId="40"/>
  </si>
  <si>
    <t>増田　拓実</t>
  </si>
  <si>
    <t>松岡　知輝</t>
    <phoneticPr fontId="40"/>
  </si>
  <si>
    <t>大垣東</t>
    <phoneticPr fontId="40"/>
  </si>
  <si>
    <t>黒瀬　啓太</t>
  </si>
  <si>
    <t>松田　琉詩</t>
    <phoneticPr fontId="40"/>
  </si>
  <si>
    <t>村木　悠馬</t>
  </si>
  <si>
    <t>小野木笑花</t>
    <phoneticPr fontId="40"/>
  </si>
  <si>
    <t>冨田紗有実</t>
    <phoneticPr fontId="40"/>
  </si>
  <si>
    <t>松岡　莉瑠</t>
  </si>
  <si>
    <t>安部　実南</t>
  </si>
  <si>
    <t>山村　友貴</t>
    <phoneticPr fontId="40"/>
  </si>
  <si>
    <t>今井　七海</t>
  </si>
  <si>
    <t>松山　憧哉</t>
  </si>
  <si>
    <t>濱田　健介</t>
  </si>
  <si>
    <t>武義</t>
    <rPh sb="0" eb="2">
      <t>タケヨシ</t>
    </rPh>
    <phoneticPr fontId="40"/>
  </si>
  <si>
    <t>古田　琳子</t>
  </si>
  <si>
    <t>長尾　紘希</t>
    <phoneticPr fontId="40"/>
  </si>
  <si>
    <t>加茂農</t>
    <rPh sb="0" eb="2">
      <t>カモ</t>
    </rPh>
    <rPh sb="2" eb="3">
      <t>ノウ</t>
    </rPh>
    <phoneticPr fontId="40"/>
  </si>
  <si>
    <t>田口　聖也</t>
  </si>
  <si>
    <t>佐藤日向拓</t>
    <phoneticPr fontId="40"/>
  </si>
  <si>
    <t>長谷川　煌</t>
    <phoneticPr fontId="40"/>
  </si>
  <si>
    <t>後藤　郷汰</t>
  </si>
  <si>
    <t>加藤　夢叶</t>
    <phoneticPr fontId="40"/>
  </si>
  <si>
    <t>帝京可</t>
    <rPh sb="0" eb="2">
      <t>テイキョウ</t>
    </rPh>
    <rPh sb="2" eb="3">
      <t>カ</t>
    </rPh>
    <phoneticPr fontId="40"/>
  </si>
  <si>
    <t>奥村　健人</t>
  </si>
  <si>
    <t>三島梨央佳</t>
    <phoneticPr fontId="40"/>
  </si>
  <si>
    <t>大西　結菜</t>
  </si>
  <si>
    <t>亀山　友菜</t>
  </si>
  <si>
    <t>関商工</t>
    <rPh sb="0" eb="1">
      <t>セキ</t>
    </rPh>
    <rPh sb="1" eb="3">
      <t>ショウコウ</t>
    </rPh>
    <phoneticPr fontId="40"/>
  </si>
  <si>
    <t>古岡　真依</t>
  </si>
  <si>
    <t>西村　唯瑚</t>
  </si>
  <si>
    <t>武義</t>
    <rPh sb="0" eb="1">
      <t>ブ</t>
    </rPh>
    <rPh sb="1" eb="2">
      <t>ギ</t>
    </rPh>
    <phoneticPr fontId="40"/>
  </si>
  <si>
    <t>棚橋優梨音</t>
  </si>
  <si>
    <t>堀部愛結華</t>
    <phoneticPr fontId="40"/>
  </si>
  <si>
    <t>寺下美香子</t>
  </si>
  <si>
    <t>中　津</t>
    <phoneticPr fontId="40"/>
  </si>
  <si>
    <t>立石　真也</t>
    <phoneticPr fontId="40"/>
  </si>
  <si>
    <t>麗澤瑞浪</t>
    <phoneticPr fontId="40"/>
  </si>
  <si>
    <t>熊本　優弥</t>
    <phoneticPr fontId="40"/>
  </si>
  <si>
    <t>松﨑　友哉</t>
    <rPh sb="4" eb="5">
      <t>ヤ</t>
    </rPh>
    <phoneticPr fontId="40"/>
  </si>
  <si>
    <t>片岡　光晟</t>
    <phoneticPr fontId="40"/>
  </si>
  <si>
    <t>多治見</t>
    <phoneticPr fontId="40"/>
  </si>
  <si>
    <t>堀田　青良</t>
    <phoneticPr fontId="40"/>
  </si>
  <si>
    <t>志津　令実</t>
    <phoneticPr fontId="40"/>
  </si>
  <si>
    <t>大脇さくら</t>
    <phoneticPr fontId="40"/>
  </si>
  <si>
    <t>土岐紅陵</t>
    <phoneticPr fontId="40"/>
  </si>
  <si>
    <t>溝口　麻海</t>
    <phoneticPr fontId="40"/>
  </si>
  <si>
    <t>柄澤　千紘</t>
    <phoneticPr fontId="40"/>
  </si>
  <si>
    <t>恵那</t>
    <phoneticPr fontId="40"/>
  </si>
  <si>
    <t>小木曽真寬</t>
    <phoneticPr fontId="40"/>
  </si>
  <si>
    <t>中津川工</t>
    <rPh sb="0" eb="3">
      <t>ナカツガワ</t>
    </rPh>
    <rPh sb="3" eb="4">
      <t>コウ</t>
    </rPh>
    <phoneticPr fontId="40"/>
  </si>
  <si>
    <t>髙木　翔太</t>
    <phoneticPr fontId="40"/>
  </si>
  <si>
    <t>大野　蒼生</t>
    <phoneticPr fontId="40"/>
  </si>
  <si>
    <t>市岡　茉紘</t>
    <phoneticPr fontId="40"/>
  </si>
  <si>
    <t>中津</t>
    <rPh sb="0" eb="2">
      <t>ナカツ</t>
    </rPh>
    <phoneticPr fontId="40"/>
  </si>
  <si>
    <t>山下　諒人</t>
    <phoneticPr fontId="40"/>
  </si>
  <si>
    <t>伊藤　良英</t>
    <phoneticPr fontId="40"/>
  </si>
  <si>
    <t>瑞浪</t>
    <rPh sb="0" eb="2">
      <t>ミズナミ</t>
    </rPh>
    <phoneticPr fontId="40"/>
  </si>
  <si>
    <t>花嶋　美輝</t>
    <phoneticPr fontId="40"/>
  </si>
  <si>
    <t>伊藤　凜花</t>
    <phoneticPr fontId="40"/>
  </si>
  <si>
    <t>安江　瑠衣</t>
    <phoneticPr fontId="40"/>
  </si>
  <si>
    <t>纐纈　莉生</t>
    <phoneticPr fontId="40"/>
  </si>
  <si>
    <t>麗澤瑞浪</t>
    <rPh sb="0" eb="2">
      <t>レイタク</t>
    </rPh>
    <rPh sb="2" eb="4">
      <t>ミズナミ</t>
    </rPh>
    <phoneticPr fontId="40"/>
  </si>
  <si>
    <t>恵那</t>
    <rPh sb="0" eb="2">
      <t>エナ</t>
    </rPh>
    <phoneticPr fontId="40"/>
  </si>
  <si>
    <t>永冶　彩純</t>
    <phoneticPr fontId="40"/>
  </si>
  <si>
    <t>宮本　佳澄</t>
    <phoneticPr fontId="40"/>
  </si>
  <si>
    <t>加藤稀星梨</t>
    <phoneticPr fontId="40"/>
  </si>
  <si>
    <t>原　　愛斗</t>
    <phoneticPr fontId="40"/>
  </si>
  <si>
    <t>林　　汰一</t>
    <phoneticPr fontId="40"/>
  </si>
  <si>
    <t>岐阜1</t>
    <rPh sb="0" eb="2">
      <t>ギフ</t>
    </rPh>
    <phoneticPr fontId="28"/>
  </si>
  <si>
    <t>岐阜2</t>
    <rPh sb="0" eb="2">
      <t>ギフ</t>
    </rPh>
    <phoneticPr fontId="28"/>
  </si>
  <si>
    <t>岐阜3</t>
    <rPh sb="0" eb="2">
      <t>ギフ</t>
    </rPh>
    <phoneticPr fontId="28"/>
  </si>
  <si>
    <t>岐阜4</t>
    <rPh sb="0" eb="2">
      <t>ギフ</t>
    </rPh>
    <phoneticPr fontId="28"/>
  </si>
  <si>
    <t>西濃1</t>
    <rPh sb="0" eb="2">
      <t>セイノウ</t>
    </rPh>
    <phoneticPr fontId="28"/>
  </si>
  <si>
    <t>西濃2</t>
    <rPh sb="0" eb="2">
      <t>セイノウ</t>
    </rPh>
    <phoneticPr fontId="28"/>
  </si>
  <si>
    <t>西濃3</t>
    <rPh sb="0" eb="2">
      <t>セイノウ</t>
    </rPh>
    <phoneticPr fontId="28"/>
  </si>
  <si>
    <t>西濃4</t>
    <rPh sb="0" eb="2">
      <t>セイノウ</t>
    </rPh>
    <phoneticPr fontId="28"/>
  </si>
  <si>
    <t>西濃5</t>
    <rPh sb="0" eb="2">
      <t>セイノウ</t>
    </rPh>
    <phoneticPr fontId="28"/>
  </si>
  <si>
    <t>中濃1</t>
    <rPh sb="0" eb="2">
      <t>チュウノウ</t>
    </rPh>
    <phoneticPr fontId="28"/>
  </si>
  <si>
    <t>中濃2</t>
    <rPh sb="0" eb="2">
      <t>チュウノウ</t>
    </rPh>
    <phoneticPr fontId="28"/>
  </si>
  <si>
    <t>中濃3</t>
    <rPh sb="0" eb="2">
      <t>チュウノウ</t>
    </rPh>
    <phoneticPr fontId="28"/>
  </si>
  <si>
    <t>中濃4</t>
    <rPh sb="0" eb="2">
      <t>チュウノウ</t>
    </rPh>
    <phoneticPr fontId="28"/>
  </si>
  <si>
    <t>中濃5</t>
    <rPh sb="0" eb="2">
      <t>チュウノウ</t>
    </rPh>
    <phoneticPr fontId="28"/>
  </si>
  <si>
    <t>東濃1</t>
    <rPh sb="0" eb="2">
      <t>トウノウ</t>
    </rPh>
    <phoneticPr fontId="28"/>
  </si>
  <si>
    <t>東濃2</t>
    <rPh sb="0" eb="2">
      <t>トウノウ</t>
    </rPh>
    <phoneticPr fontId="28"/>
  </si>
  <si>
    <t>東濃3</t>
    <rPh sb="0" eb="2">
      <t>トウノウ</t>
    </rPh>
    <phoneticPr fontId="28"/>
  </si>
  <si>
    <t>東濃4</t>
    <rPh sb="0" eb="2">
      <t>トウノウ</t>
    </rPh>
    <phoneticPr fontId="28"/>
  </si>
  <si>
    <t>東濃5</t>
    <rPh sb="0" eb="2">
      <t>トウノウ</t>
    </rPh>
    <phoneticPr fontId="28"/>
  </si>
  <si>
    <t>選手氏名</t>
    <rPh sb="0" eb="2">
      <t>センシュ</t>
    </rPh>
    <rPh sb="2" eb="4">
      <t>シメイ</t>
    </rPh>
    <phoneticPr fontId="28"/>
  </si>
  <si>
    <t>学年</t>
    <rPh sb="0" eb="2">
      <t>ガクネン</t>
    </rPh>
    <phoneticPr fontId="28"/>
  </si>
  <si>
    <t>学校名</t>
    <rPh sb="0" eb="3">
      <t>ガッコウメイ</t>
    </rPh>
    <phoneticPr fontId="28"/>
  </si>
  <si>
    <t>地区</t>
    <rPh sb="0" eb="2">
      <t>チク</t>
    </rPh>
    <phoneticPr fontId="28"/>
  </si>
  <si>
    <t>岐阜</t>
    <rPh sb="0" eb="2">
      <t>ギフ</t>
    </rPh>
    <phoneticPr fontId="28"/>
  </si>
  <si>
    <t>中濃</t>
    <rPh sb="0" eb="2">
      <t>チュウノウ</t>
    </rPh>
    <phoneticPr fontId="28"/>
  </si>
  <si>
    <t>東濃</t>
    <rPh sb="0" eb="2">
      <t>トウノウ</t>
    </rPh>
    <phoneticPr fontId="28"/>
  </si>
  <si>
    <t>西濃</t>
    <rPh sb="0" eb="2">
      <t>セイノウ</t>
    </rPh>
    <phoneticPr fontId="28"/>
  </si>
  <si>
    <t>男子D</t>
    <rPh sb="0" eb="2">
      <t>ダンシ</t>
    </rPh>
    <phoneticPr fontId="28"/>
  </si>
  <si>
    <t>女子D</t>
    <rPh sb="0" eb="2">
      <t>ジョシ</t>
    </rPh>
    <phoneticPr fontId="28"/>
  </si>
  <si>
    <t>東濃2</t>
    <phoneticPr fontId="28"/>
  </si>
  <si>
    <t>関</t>
  </si>
  <si>
    <t>関商工</t>
  </si>
  <si>
    <t>武義</t>
  </si>
  <si>
    <t>加茂</t>
  </si>
  <si>
    <t>郡上</t>
  </si>
  <si>
    <t>加茂農林</t>
  </si>
  <si>
    <t>可児</t>
  </si>
  <si>
    <t>川瀬　竜一</t>
  </si>
  <si>
    <t>北野　旦陽②</t>
  </si>
  <si>
    <t>安田　陸人②</t>
  </si>
  <si>
    <t>田中　良祐②</t>
  </si>
  <si>
    <t>川瀬　大登②</t>
  </si>
  <si>
    <t>亀谷　尚央②</t>
  </si>
  <si>
    <t>辻　　洸瑠②</t>
  </si>
  <si>
    <t>奥村　　蓮②</t>
  </si>
  <si>
    <t>田中　　颯②</t>
  </si>
  <si>
    <t>長屋　恵佑</t>
  </si>
  <si>
    <t>大鋸　蔵真②</t>
  </si>
  <si>
    <t>長尾　紘希②</t>
  </si>
  <si>
    <t>田口　聖也②</t>
  </si>
  <si>
    <t>川田　駿実②</t>
  </si>
  <si>
    <t>石埜　光輝②</t>
  </si>
  <si>
    <t>村田　英夢②</t>
  </si>
  <si>
    <t>藤原　悠輔②</t>
  </si>
  <si>
    <t>市岡　茉紘②</t>
  </si>
  <si>
    <t>遠山　寛幸②</t>
  </si>
  <si>
    <t>小木曽真寛②</t>
  </si>
  <si>
    <t>田口　青怜②</t>
  </si>
  <si>
    <t>西尾　　凌②</t>
  </si>
  <si>
    <t>髙木　翔太②</t>
  </si>
  <si>
    <t>渡邉　来稀②</t>
  </si>
  <si>
    <t>鍵山　里歩②</t>
  </si>
  <si>
    <t>堀部愛結華②</t>
  </si>
  <si>
    <t>長谷　はる②</t>
  </si>
  <si>
    <t>今井さくら②</t>
  </si>
  <si>
    <t>大宮　胡春①</t>
  </si>
  <si>
    <t>橋本　琴音②</t>
  </si>
  <si>
    <t>柳原　果穂②</t>
  </si>
  <si>
    <t>溝口　麻海②</t>
  </si>
  <si>
    <t>加藤　璃々②</t>
  </si>
  <si>
    <t>橋本有希野②</t>
  </si>
  <si>
    <t>川田　駿実</t>
    <rPh sb="0" eb="2">
      <t>カワダ</t>
    </rPh>
    <rPh sb="3" eb="4">
      <t>シュン</t>
    </rPh>
    <rPh sb="4" eb="5">
      <t>ミ</t>
    </rPh>
    <phoneticPr fontId="2"/>
  </si>
  <si>
    <t>石埜　光輝</t>
    <rPh sb="0" eb="2">
      <t>イシノ</t>
    </rPh>
    <rPh sb="3" eb="4">
      <t>コウ</t>
    </rPh>
    <rPh sb="4" eb="5">
      <t>キ</t>
    </rPh>
    <phoneticPr fontId="2"/>
  </si>
  <si>
    <t>村田　英夢</t>
    <rPh sb="0" eb="2">
      <t>ムラタ</t>
    </rPh>
    <rPh sb="3" eb="4">
      <t>エイ</t>
    </rPh>
    <rPh sb="4" eb="5">
      <t>ム</t>
    </rPh>
    <phoneticPr fontId="2"/>
  </si>
  <si>
    <t>森島　哲太</t>
    <rPh sb="0" eb="2">
      <t>モリシマ</t>
    </rPh>
    <rPh sb="3" eb="4">
      <t>テツ</t>
    </rPh>
    <rPh sb="4" eb="5">
      <t>タ</t>
    </rPh>
    <phoneticPr fontId="2"/>
  </si>
  <si>
    <t>後藤　希生</t>
    <rPh sb="0" eb="2">
      <t>ゴトウ</t>
    </rPh>
    <rPh sb="3" eb="4">
      <t>キ</t>
    </rPh>
    <rPh sb="4" eb="5">
      <t>セイ</t>
    </rPh>
    <phoneticPr fontId="2"/>
  </si>
  <si>
    <t>小川　拳斗</t>
    <rPh sb="0" eb="2">
      <t>オガワ</t>
    </rPh>
    <rPh sb="3" eb="4">
      <t>ケン</t>
    </rPh>
    <rPh sb="4" eb="5">
      <t>ト</t>
    </rPh>
    <phoneticPr fontId="2"/>
  </si>
  <si>
    <t>立石　真也</t>
    <rPh sb="0" eb="2">
      <t>タテイシ</t>
    </rPh>
    <rPh sb="3" eb="5">
      <t>シンヤ</t>
    </rPh>
    <phoneticPr fontId="2"/>
  </si>
  <si>
    <t>岩井　雄大</t>
    <rPh sb="0" eb="2">
      <t>イワイ</t>
    </rPh>
    <rPh sb="3" eb="5">
      <t>ユウダイ</t>
    </rPh>
    <phoneticPr fontId="2"/>
  </si>
  <si>
    <t>①</t>
    <phoneticPr fontId="28"/>
  </si>
  <si>
    <t>①</t>
    <phoneticPr fontId="28"/>
  </si>
  <si>
    <t>宮本　雪凪</t>
    <rPh sb="0" eb="2">
      <t>ミヤモト</t>
    </rPh>
    <rPh sb="3" eb="4">
      <t>ユキ</t>
    </rPh>
    <rPh sb="4" eb="5">
      <t>ナギ</t>
    </rPh>
    <phoneticPr fontId="2"/>
  </si>
  <si>
    <t>半田　茜子</t>
    <rPh sb="0" eb="2">
      <t>ハンダ</t>
    </rPh>
    <rPh sb="3" eb="4">
      <t>アカネ</t>
    </rPh>
    <rPh sb="4" eb="5">
      <t>コ</t>
    </rPh>
    <phoneticPr fontId="2"/>
  </si>
  <si>
    <t>有鹿　　桃</t>
    <rPh sb="0" eb="1">
      <t>アリ</t>
    </rPh>
    <rPh sb="1" eb="2">
      <t>シカ</t>
    </rPh>
    <rPh sb="4" eb="5">
      <t>モモ</t>
    </rPh>
    <phoneticPr fontId="2"/>
  </si>
  <si>
    <t>三本　紗衣</t>
    <rPh sb="0" eb="2">
      <t>ミモト</t>
    </rPh>
    <rPh sb="3" eb="4">
      <t>サ</t>
    </rPh>
    <rPh sb="4" eb="5">
      <t>イ</t>
    </rPh>
    <phoneticPr fontId="2"/>
  </si>
  <si>
    <t>間宮　万結</t>
    <rPh sb="0" eb="2">
      <t>マミヤ</t>
    </rPh>
    <rPh sb="3" eb="4">
      <t>マン</t>
    </rPh>
    <rPh sb="4" eb="5">
      <t>ケツ</t>
    </rPh>
    <phoneticPr fontId="2"/>
  </si>
  <si>
    <t>林　　香那</t>
    <rPh sb="0" eb="1">
      <t>ハヤシ</t>
    </rPh>
    <rPh sb="3" eb="5">
      <t>カナ</t>
    </rPh>
    <phoneticPr fontId="2"/>
  </si>
  <si>
    <t>石井　　晶</t>
    <rPh sb="0" eb="2">
      <t>イシイ</t>
    </rPh>
    <rPh sb="4" eb="5">
      <t>アキラ</t>
    </rPh>
    <phoneticPr fontId="2"/>
  </si>
  <si>
    <t>足立　莉子</t>
    <rPh sb="0" eb="2">
      <t>アダチ</t>
    </rPh>
    <rPh sb="3" eb="5">
      <t>リコ</t>
    </rPh>
    <phoneticPr fontId="2"/>
  </si>
  <si>
    <t>関</t>
    <phoneticPr fontId="3"/>
  </si>
  <si>
    <t>②</t>
    <phoneticPr fontId="28"/>
  </si>
  <si>
    <t>石埜　光輝</t>
    <rPh sb="0" eb="2">
      <t>イシノ</t>
    </rPh>
    <rPh sb="3" eb="4">
      <t>ヒカリ</t>
    </rPh>
    <rPh sb="4" eb="5">
      <t>キ</t>
    </rPh>
    <phoneticPr fontId="2"/>
  </si>
  <si>
    <t>豊吉　柊人</t>
    <rPh sb="0" eb="2">
      <t>トヨシ</t>
    </rPh>
    <rPh sb="3" eb="4">
      <t>ヒイラギ</t>
    </rPh>
    <rPh sb="4" eb="5">
      <t>ヒト</t>
    </rPh>
    <phoneticPr fontId="2"/>
  </si>
  <si>
    <t>淺野　洸司</t>
    <rPh sb="0" eb="2">
      <t>アサノ</t>
    </rPh>
    <rPh sb="3" eb="4">
      <t>コウ</t>
    </rPh>
    <rPh sb="4" eb="5">
      <t>ツカサ</t>
    </rPh>
    <phoneticPr fontId="2"/>
  </si>
  <si>
    <t>藤本　博文</t>
    <rPh sb="0" eb="2">
      <t>フジモト</t>
    </rPh>
    <rPh sb="3" eb="5">
      <t>ヒロフミ</t>
    </rPh>
    <phoneticPr fontId="2"/>
  </si>
  <si>
    <t>座馬　　陸</t>
    <rPh sb="0" eb="2">
      <t>ザンマ</t>
    </rPh>
    <rPh sb="4" eb="5">
      <t>リク</t>
    </rPh>
    <phoneticPr fontId="2"/>
  </si>
  <si>
    <t>麗澤瑞浪</t>
    <rPh sb="0" eb="4">
      <t>レイタクミズナミ</t>
    </rPh>
    <phoneticPr fontId="2"/>
  </si>
  <si>
    <t>向山　実来</t>
    <rPh sb="0" eb="2">
      <t>ムコヤマ</t>
    </rPh>
    <rPh sb="3" eb="4">
      <t>ミ</t>
    </rPh>
    <rPh sb="4" eb="5">
      <t>ライ</t>
    </rPh>
    <phoneticPr fontId="2"/>
  </si>
  <si>
    <t>久世　一姫</t>
    <rPh sb="0" eb="2">
      <t>クゼ</t>
    </rPh>
    <rPh sb="3" eb="4">
      <t>イチ</t>
    </rPh>
    <rPh sb="4" eb="5">
      <t>ヒメ</t>
    </rPh>
    <phoneticPr fontId="2"/>
  </si>
  <si>
    <t>県岐阜商</t>
    <rPh sb="0" eb="4">
      <t>ケンギフショウ</t>
    </rPh>
    <phoneticPr fontId="2"/>
  </si>
  <si>
    <t>②</t>
    <phoneticPr fontId="28"/>
  </si>
  <si>
    <t>Ｎｏ１</t>
    <phoneticPr fontId="28"/>
  </si>
  <si>
    <t>加藤　健司</t>
    <rPh sb="0" eb="2">
      <t>カトウ</t>
    </rPh>
    <rPh sb="3" eb="5">
      <t>ケンジ</t>
    </rPh>
    <phoneticPr fontId="42"/>
  </si>
  <si>
    <t>奥田　勝己</t>
    <rPh sb="0" eb="2">
      <t>オクダ</t>
    </rPh>
    <rPh sb="3" eb="4">
      <t>カツ</t>
    </rPh>
    <rPh sb="4" eb="5">
      <t>オノレ</t>
    </rPh>
    <phoneticPr fontId="42"/>
  </si>
  <si>
    <t>古家　幸司</t>
    <rPh sb="0" eb="2">
      <t>フルヤ</t>
    </rPh>
    <rPh sb="3" eb="5">
      <t>コウジ</t>
    </rPh>
    <phoneticPr fontId="42"/>
  </si>
  <si>
    <t>棚橋　翔①</t>
  </si>
  <si>
    <t>旭　　　巧</t>
    <rPh sb="0" eb="1">
      <t>アサヒ</t>
    </rPh>
    <rPh sb="4" eb="5">
      <t>タク</t>
    </rPh>
    <phoneticPr fontId="42"/>
  </si>
  <si>
    <t>藤井　悠成②</t>
  </si>
  <si>
    <t>古市　創太②</t>
  </si>
  <si>
    <t>吉安　皇雅②</t>
  </si>
  <si>
    <t>小泉　拓也②</t>
  </si>
  <si>
    <t>井戸口勇羽②</t>
  </si>
  <si>
    <t>近藤　佑矢②</t>
  </si>
  <si>
    <t>馬場　大耀②</t>
  </si>
  <si>
    <t>三輪　恵土②</t>
  </si>
  <si>
    <t>桑原　貫汰②</t>
  </si>
  <si>
    <t>大垣北</t>
  </si>
  <si>
    <t>早野　賢謙</t>
  </si>
  <si>
    <t>舩戸　稜空②</t>
  </si>
  <si>
    <t>日置　創河②</t>
  </si>
  <si>
    <t>木村　彰太②</t>
  </si>
  <si>
    <t>水谷　隼人①</t>
  </si>
  <si>
    <t>古田　陽暉①</t>
  </si>
  <si>
    <t>大垣東</t>
  </si>
  <si>
    <t>石川　翔太</t>
  </si>
  <si>
    <t>早崎　善貴②</t>
  </si>
  <si>
    <t>松岡　知輝②</t>
  </si>
  <si>
    <t>黒瀬　啓太②</t>
  </si>
  <si>
    <t>廣瀬　光凱②</t>
  </si>
  <si>
    <t>松田　琉詩②</t>
  </si>
  <si>
    <t>弓削　颯大①</t>
  </si>
  <si>
    <t>村木　悠馬②</t>
  </si>
  <si>
    <t>増田　拓実②</t>
  </si>
  <si>
    <t>加藤　良羽②</t>
  </si>
  <si>
    <t>大垣西</t>
  </si>
  <si>
    <t>浅野　泰秀</t>
  </si>
  <si>
    <t>小林　　蓮②</t>
  </si>
  <si>
    <t>辻村　唯斗②</t>
  </si>
  <si>
    <t>森　　亮輔②</t>
  </si>
  <si>
    <t>小川丈十史①</t>
  </si>
  <si>
    <t>大橋　　陸②</t>
  </si>
  <si>
    <t>田中　竣也②</t>
  </si>
  <si>
    <t>各務　　仁②</t>
  </si>
  <si>
    <t>長谷川颯大②</t>
  </si>
  <si>
    <t>山本　悠真②</t>
  </si>
  <si>
    <t>池田</t>
  </si>
  <si>
    <t>枦山　颯斗②</t>
  </si>
  <si>
    <t>知念　　和②</t>
  </si>
  <si>
    <t>林　　輝一②</t>
  </si>
  <si>
    <t>宗宮　　蓮②</t>
  </si>
  <si>
    <t>豊永　　慎①</t>
  </si>
  <si>
    <t>春日井康太①</t>
  </si>
  <si>
    <t>市川  達喜①</t>
  </si>
  <si>
    <t>藤井  志朗①</t>
  </si>
  <si>
    <t>長屋　友輔</t>
  </si>
  <si>
    <t>山下　湧登②</t>
  </si>
  <si>
    <t>戸田　涼太②</t>
  </si>
  <si>
    <t>入木田颯真②</t>
  </si>
  <si>
    <t>水野峻太朗②</t>
  </si>
  <si>
    <t>山田　佳生①</t>
  </si>
  <si>
    <t>高垣　　柊①</t>
  </si>
  <si>
    <t>川端　健太②</t>
  </si>
  <si>
    <t>嶋﨑　幹啓①</t>
  </si>
  <si>
    <t>五十川竣哉</t>
  </si>
  <si>
    <t>濱田　健介②</t>
  </si>
  <si>
    <t>中原　大晴②</t>
  </si>
  <si>
    <t>上村　祥喜①</t>
  </si>
  <si>
    <t>古川　峻也①</t>
  </si>
  <si>
    <t>小澤　柊斗②</t>
  </si>
  <si>
    <t>松田　大和①</t>
  </si>
  <si>
    <t>星　冠人②</t>
  </si>
  <si>
    <t>野村　征矢②</t>
  </si>
  <si>
    <t>大竹　勇輝①</t>
  </si>
  <si>
    <t>長谷部敦也</t>
  </si>
  <si>
    <t>天池　龍空②</t>
  </si>
  <si>
    <t>中島　勇人②</t>
  </si>
  <si>
    <t>森　　悠真②</t>
  </si>
  <si>
    <t>川島　健慎①</t>
  </si>
  <si>
    <t>横山　　蒼②</t>
  </si>
  <si>
    <t>島　　敦輝②</t>
  </si>
  <si>
    <t>松田　　颯②</t>
  </si>
  <si>
    <t>長尾　昇真②</t>
  </si>
  <si>
    <t>仲山　恭平②</t>
  </si>
  <si>
    <t>野田　泰宏</t>
  </si>
  <si>
    <t>大野　真聖②</t>
  </si>
  <si>
    <t>永井　勇闘②</t>
  </si>
  <si>
    <t>中島　拓斗②</t>
  </si>
  <si>
    <t>荒川　仁哉②</t>
  </si>
  <si>
    <t>黒津　麗流②</t>
  </si>
  <si>
    <t>田中　颯馬②</t>
  </si>
  <si>
    <t>古田　俊輔①</t>
  </si>
  <si>
    <t>加藤　悠真①</t>
  </si>
  <si>
    <t>山田　暖翔①</t>
  </si>
  <si>
    <t>吉田　悠真①</t>
  </si>
  <si>
    <t>板垣　洸輝②</t>
  </si>
  <si>
    <t>吉田　光希①</t>
  </si>
  <si>
    <t>浅野　文哉②</t>
  </si>
  <si>
    <t>仙石　凌也②</t>
  </si>
  <si>
    <t>井戸　大介①</t>
  </si>
  <si>
    <t>塚本　璃空①</t>
  </si>
  <si>
    <t>藤掛　優希①</t>
  </si>
  <si>
    <t>日下部峻希①</t>
  </si>
  <si>
    <t>八百津</t>
  </si>
  <si>
    <t>湯淺　隆良</t>
  </si>
  <si>
    <t>丹羽　健斗②</t>
  </si>
  <si>
    <t>覚間　悠仁②</t>
  </si>
  <si>
    <t>大野　統矢①</t>
  </si>
  <si>
    <t>甲斐　公輝①</t>
  </si>
  <si>
    <t>佐合　新①</t>
  </si>
  <si>
    <t>各務　賢伸②</t>
  </si>
  <si>
    <t>鈴木ﾌｪﾙｸﾗﾚﾝﾄ②</t>
  </si>
  <si>
    <t>安江　翔哉②</t>
  </si>
  <si>
    <t>安藤　優汰①</t>
  </si>
  <si>
    <t>青木　大知</t>
  </si>
  <si>
    <t>松山　憧哉②</t>
  </si>
  <si>
    <t>小池　陽太②</t>
  </si>
  <si>
    <t>横家　脩磨②</t>
  </si>
  <si>
    <t>荻野　隼輔①</t>
  </si>
  <si>
    <t>河村　拓実②</t>
  </si>
  <si>
    <t>橋本　翔太②</t>
  </si>
  <si>
    <t>前田　怜樹①</t>
  </si>
  <si>
    <t>野中　陽斗②</t>
  </si>
  <si>
    <t>山田　翔愛②</t>
  </si>
  <si>
    <t>佐藤日向拓②</t>
  </si>
  <si>
    <t>伊藤　優佑②</t>
  </si>
  <si>
    <t>尾崎　草太②</t>
  </si>
  <si>
    <t>木村　奏太①</t>
  </si>
  <si>
    <t>西部　幹人②</t>
  </si>
  <si>
    <t>近藤　龍人②</t>
  </si>
  <si>
    <t>鎌田　恭輔②</t>
  </si>
  <si>
    <t>山口　拓真②</t>
  </si>
  <si>
    <t>山岡　海晴②</t>
  </si>
  <si>
    <t>安田　竜一</t>
  </si>
  <si>
    <t>川路　夏生②</t>
  </si>
  <si>
    <t>加藤　晃大②</t>
  </si>
  <si>
    <t>熊崎　岳海②</t>
  </si>
  <si>
    <t>小関　快斗②</t>
  </si>
  <si>
    <t>長谷川　煌①</t>
  </si>
  <si>
    <t>後藤　郷汰①</t>
  </si>
  <si>
    <t>神田　涼太②</t>
  </si>
  <si>
    <t>髙木　七星①</t>
  </si>
  <si>
    <t>野末　　匡②</t>
  </si>
  <si>
    <t>帝京大可児</t>
    <rPh sb="2" eb="3">
      <t>ダイ</t>
    </rPh>
    <phoneticPr fontId="43"/>
  </si>
  <si>
    <t>加藤　博也</t>
  </si>
  <si>
    <t>加藤　夢叶②</t>
  </si>
  <si>
    <t>奥村　健人②</t>
  </si>
  <si>
    <t>加納　暖己②</t>
  </si>
  <si>
    <t>織田健太郎②</t>
  </si>
  <si>
    <t>伊藤　穂高②</t>
  </si>
  <si>
    <t>伊藤　　清②</t>
  </si>
  <si>
    <t>亀井誠一郎②</t>
  </si>
  <si>
    <t>中島　　聖②</t>
  </si>
  <si>
    <t>三宅　健太①</t>
  </si>
  <si>
    <t>麗澤瑞浪</t>
    <rPh sb="0" eb="2">
      <t>レイタク</t>
    </rPh>
    <rPh sb="2" eb="4">
      <t>ミズナミ</t>
    </rPh>
    <phoneticPr fontId="43"/>
  </si>
  <si>
    <t>杉江　尚紀</t>
  </si>
  <si>
    <t>淺野　洸司②</t>
  </si>
  <si>
    <t>森島　哲太①</t>
  </si>
  <si>
    <t>立石　真也②</t>
  </si>
  <si>
    <t>菅沼　慶太①</t>
  </si>
  <si>
    <t>岩井　雄大①</t>
  </si>
  <si>
    <t>熊本　優弥②</t>
  </si>
  <si>
    <t>多治見</t>
    <rPh sb="0" eb="3">
      <t>タジミ</t>
    </rPh>
    <phoneticPr fontId="41"/>
  </si>
  <si>
    <t>杉本　真弥</t>
  </si>
  <si>
    <t>片岡　光晟②</t>
  </si>
  <si>
    <t>伊佐治陽介②</t>
  </si>
  <si>
    <t>林　　汰一②</t>
  </si>
  <si>
    <t>大野　蒼生②</t>
  </si>
  <si>
    <t>山下　翔生②</t>
  </si>
  <si>
    <t>梶田　真永②</t>
  </si>
  <si>
    <t>加藤　隆一②</t>
  </si>
  <si>
    <t>林　　理翔②</t>
  </si>
  <si>
    <t>内藤　健太②</t>
  </si>
  <si>
    <t>多治見北</t>
    <rPh sb="0" eb="3">
      <t>タジミ</t>
    </rPh>
    <rPh sb="3" eb="4">
      <t>キタ</t>
    </rPh>
    <phoneticPr fontId="41"/>
  </si>
  <si>
    <t>奥村　宏昭</t>
  </si>
  <si>
    <t>鈴木　　頼①</t>
  </si>
  <si>
    <t>桂田　雅己①</t>
  </si>
  <si>
    <t>松原　歩夢②</t>
  </si>
  <si>
    <t>山内　基揮②</t>
  </si>
  <si>
    <t>土本　恵大②</t>
  </si>
  <si>
    <t>岡橋　史親②</t>
  </si>
  <si>
    <t>成瀬　颯祐②</t>
  </si>
  <si>
    <t>坂井　　心②</t>
  </si>
  <si>
    <t>大内　亮汰②</t>
  </si>
  <si>
    <t>瑞浪</t>
    <rPh sb="0" eb="2">
      <t>ミズナミ</t>
    </rPh>
    <phoneticPr fontId="41"/>
  </si>
  <si>
    <t>木村　鉄也</t>
  </si>
  <si>
    <t>伊藤　良英②</t>
  </si>
  <si>
    <t>花嶋　美輝②</t>
  </si>
  <si>
    <t>山内　允継①</t>
  </si>
  <si>
    <t>上野　裕太②</t>
  </si>
  <si>
    <t>杉浦　光哉②</t>
  </si>
  <si>
    <t>中井　大翔②</t>
  </si>
  <si>
    <t>後藤　祐作②</t>
  </si>
  <si>
    <t>伊藤　翔真②</t>
  </si>
  <si>
    <t>土屋　隆嗣②</t>
  </si>
  <si>
    <t>恵那</t>
    <rPh sb="0" eb="2">
      <t>エナ</t>
    </rPh>
    <phoneticPr fontId="41"/>
  </si>
  <si>
    <t>井上雄一郎</t>
  </si>
  <si>
    <t>岡田　琉聖①</t>
  </si>
  <si>
    <t>西尾　光稀②</t>
  </si>
  <si>
    <t>関谷　　晟②</t>
  </si>
  <si>
    <t>青山　　海①</t>
  </si>
  <si>
    <t>成瀬伸太郎①</t>
  </si>
  <si>
    <t>古山　真郷②</t>
  </si>
  <si>
    <t>田口　康輝①</t>
  </si>
  <si>
    <t>堂所　　旦</t>
  </si>
  <si>
    <t>早川　良紀②</t>
  </si>
  <si>
    <t>竹腰　聖也②</t>
  </si>
  <si>
    <t>小林　俊太②</t>
  </si>
  <si>
    <t>西尾　海飛①</t>
  </si>
  <si>
    <t>鷲見　啓太①</t>
  </si>
  <si>
    <t>黒川　陽成①</t>
  </si>
  <si>
    <t>鈴木丈一郎①</t>
  </si>
  <si>
    <t>渡邉　稜馬①</t>
  </si>
  <si>
    <t>樫原　徹志①</t>
  </si>
  <si>
    <t>中津</t>
    <rPh sb="0" eb="2">
      <t>ナカツ</t>
    </rPh>
    <phoneticPr fontId="41"/>
  </si>
  <si>
    <t>杉﨑　壮芽</t>
  </si>
  <si>
    <t>原　愛斗②</t>
  </si>
  <si>
    <t>大畑　徹也②</t>
  </si>
  <si>
    <t>池戸　大貴①</t>
  </si>
  <si>
    <t>児嶋　秀太②</t>
  </si>
  <si>
    <t>和出　晴幹②</t>
  </si>
  <si>
    <t>中津川工</t>
    <rPh sb="0" eb="3">
      <t>ナカツガワ</t>
    </rPh>
    <rPh sb="3" eb="4">
      <t>コウ</t>
    </rPh>
    <phoneticPr fontId="41"/>
  </si>
  <si>
    <t>杉本　龍司</t>
    <rPh sb="0" eb="2">
      <t>スギモト</t>
    </rPh>
    <rPh sb="3" eb="5">
      <t>リュウジ</t>
    </rPh>
    <phoneticPr fontId="23"/>
  </si>
  <si>
    <t>井上　史哉①</t>
  </si>
  <si>
    <t>西田　憲史①</t>
  </si>
  <si>
    <t>水野　侑睦①</t>
  </si>
  <si>
    <t>出場校数</t>
    <rPh sb="0" eb="2">
      <t>シュツジョウ</t>
    </rPh>
    <rPh sb="2" eb="3">
      <t>コウ</t>
    </rPh>
    <rPh sb="3" eb="4">
      <t>スウ</t>
    </rPh>
    <phoneticPr fontId="28"/>
  </si>
  <si>
    <t>校</t>
    <rPh sb="0" eb="1">
      <t>コウ</t>
    </rPh>
    <phoneticPr fontId="28"/>
  </si>
  <si>
    <t>予選出場数</t>
    <rPh sb="0" eb="2">
      <t>ヨセン</t>
    </rPh>
    <rPh sb="2" eb="4">
      <t>シュツジョウ</t>
    </rPh>
    <rPh sb="4" eb="5">
      <t>スウ</t>
    </rPh>
    <phoneticPr fontId="28"/>
  </si>
  <si>
    <t>地区推薦</t>
    <rPh sb="0" eb="4">
      <t>チクスイセン</t>
    </rPh>
    <phoneticPr fontId="28"/>
  </si>
  <si>
    <t>ブロック数</t>
  </si>
  <si>
    <t>複写先</t>
    <rPh sb="0" eb="2">
      <t>フクシャ</t>
    </rPh>
    <rPh sb="2" eb="3">
      <t>サキ</t>
    </rPh>
    <phoneticPr fontId="28"/>
  </si>
  <si>
    <t>氏名</t>
    <rPh sb="0" eb="2">
      <t>シメイ</t>
    </rPh>
    <phoneticPr fontId="28"/>
  </si>
  <si>
    <t>監督</t>
    <rPh sb="0" eb="2">
      <t>カントク</t>
    </rPh>
    <phoneticPr fontId="28"/>
  </si>
  <si>
    <t>林　　亮弥</t>
    <rPh sb="0" eb="1">
      <t>ハヤシ</t>
    </rPh>
    <rPh sb="3" eb="4">
      <t>リョウ</t>
    </rPh>
    <rPh sb="4" eb="5">
      <t>ヤ</t>
    </rPh>
    <phoneticPr fontId="41"/>
  </si>
  <si>
    <t>武藤　昇吾</t>
    <rPh sb="0" eb="2">
      <t>ムトウ</t>
    </rPh>
    <rPh sb="3" eb="4">
      <t>ショウ</t>
    </rPh>
    <rPh sb="4" eb="5">
      <t>ゴ</t>
    </rPh>
    <phoneticPr fontId="41"/>
  </si>
  <si>
    <t>松永　晟弥</t>
    <rPh sb="0" eb="2">
      <t>マツナガ</t>
    </rPh>
    <rPh sb="3" eb="4">
      <t>セイ</t>
    </rPh>
    <rPh sb="4" eb="5">
      <t>ヤ</t>
    </rPh>
    <phoneticPr fontId="41"/>
  </si>
  <si>
    <t>細野　隼矢</t>
    <rPh sb="0" eb="2">
      <t>ホソノ</t>
    </rPh>
    <rPh sb="3" eb="4">
      <t>シュン</t>
    </rPh>
    <rPh sb="4" eb="5">
      <t>ヤ</t>
    </rPh>
    <phoneticPr fontId="41"/>
  </si>
  <si>
    <t>坂野　　蒼</t>
    <rPh sb="0" eb="2">
      <t>サカノ</t>
    </rPh>
    <rPh sb="4" eb="5">
      <t>アオイ</t>
    </rPh>
    <phoneticPr fontId="41"/>
  </si>
  <si>
    <t>高瀬　賢希</t>
    <rPh sb="0" eb="2">
      <t>タカセ</t>
    </rPh>
    <rPh sb="3" eb="4">
      <t>ケン</t>
    </rPh>
    <rPh sb="4" eb="5">
      <t>ノゾミ</t>
    </rPh>
    <phoneticPr fontId="41"/>
  </si>
  <si>
    <t>新藤　寿輝</t>
    <rPh sb="0" eb="2">
      <t>シンドウ</t>
    </rPh>
    <rPh sb="3" eb="4">
      <t>コトブキ</t>
    </rPh>
    <rPh sb="4" eb="5">
      <t>ヒカル</t>
    </rPh>
    <phoneticPr fontId="41"/>
  </si>
  <si>
    <t>河村　一輝</t>
    <rPh sb="0" eb="2">
      <t>カワムラ</t>
    </rPh>
    <rPh sb="3" eb="4">
      <t>イチ</t>
    </rPh>
    <rPh sb="4" eb="5">
      <t>ヒカル</t>
    </rPh>
    <phoneticPr fontId="41"/>
  </si>
  <si>
    <t>堀内　優大</t>
    <rPh sb="0" eb="2">
      <t>ホリウチ</t>
    </rPh>
    <rPh sb="3" eb="4">
      <t>ヤサ</t>
    </rPh>
    <rPh sb="4" eb="5">
      <t>オオ</t>
    </rPh>
    <phoneticPr fontId="41"/>
  </si>
  <si>
    <t>高橋　憲吾</t>
    <rPh sb="0" eb="2">
      <t>タカハシ</t>
    </rPh>
    <rPh sb="3" eb="5">
      <t>ケンゴ</t>
    </rPh>
    <phoneticPr fontId="41"/>
  </si>
  <si>
    <t>Ｎｏ１</t>
    <phoneticPr fontId="28"/>
  </si>
  <si>
    <t>久保田信孝</t>
  </si>
  <si>
    <t>向山　実来②</t>
  </si>
  <si>
    <t>近藤　春奈②</t>
  </si>
  <si>
    <t>小野木笑花①</t>
  </si>
  <si>
    <t>鳥本　優奈②</t>
  </si>
  <si>
    <t>川瀬菜々美②</t>
  </si>
  <si>
    <t>三輪　綾乃②</t>
  </si>
  <si>
    <t>葛山　　恵②</t>
  </si>
  <si>
    <t>宮川　実咲②</t>
  </si>
  <si>
    <t>村上　　暢②</t>
  </si>
  <si>
    <t>五十川　貢</t>
  </si>
  <si>
    <t>安藤　千尋②</t>
  </si>
  <si>
    <t>古田　仁菜②</t>
  </si>
  <si>
    <t>安部　実南②</t>
  </si>
  <si>
    <t>髙井　七夏①</t>
  </si>
  <si>
    <t>鈴木　麻央②</t>
  </si>
  <si>
    <t>安藤　光穂②</t>
  </si>
  <si>
    <t>安藤　毬里①</t>
  </si>
  <si>
    <t>木村　朱里①</t>
  </si>
  <si>
    <t>谷田　万奈①</t>
  </si>
  <si>
    <t>生田　義美</t>
  </si>
  <si>
    <t>木村奈那海②</t>
  </si>
  <si>
    <t>矢野詩央里②</t>
  </si>
  <si>
    <t>冨田紗有実①</t>
  </si>
  <si>
    <t>松岡　莉瑠①</t>
  </si>
  <si>
    <t>稲葉　　悠①</t>
  </si>
  <si>
    <t>大場　泉希①</t>
  </si>
  <si>
    <t>可兒友来那①</t>
  </si>
  <si>
    <t>安田　茉央①</t>
  </si>
  <si>
    <t>久保　　凜①</t>
  </si>
  <si>
    <t>川口　美香</t>
  </si>
  <si>
    <t>橋本　京香①</t>
  </si>
  <si>
    <t>片山　満温②</t>
  </si>
  <si>
    <t>安田　実央①</t>
  </si>
  <si>
    <t>山村　友貴②</t>
  </si>
  <si>
    <t>今井　七海①</t>
  </si>
  <si>
    <t>柴原　結菜②</t>
  </si>
  <si>
    <t>浅野　未侑②</t>
  </si>
  <si>
    <t>末松　里菜②</t>
  </si>
  <si>
    <t>奥平　里咲②</t>
  </si>
  <si>
    <t>田口　誠也</t>
  </si>
  <si>
    <t>二村　南実②</t>
  </si>
  <si>
    <t>芝野　愛夕②</t>
  </si>
  <si>
    <t>山口　詩乃②</t>
  </si>
  <si>
    <t>此島　知花②</t>
  </si>
  <si>
    <t>渡辺　もも②</t>
  </si>
  <si>
    <t>馬場　咲帆①</t>
  </si>
  <si>
    <t>高橋　美妃②</t>
  </si>
  <si>
    <t>羽田野幸恵②</t>
  </si>
  <si>
    <t>荒井　悠稀</t>
  </si>
  <si>
    <t>粥川　美星②</t>
  </si>
  <si>
    <t>西村　唯瑚②</t>
  </si>
  <si>
    <t>佐藤　綾花②</t>
  </si>
  <si>
    <t>棚橋優梨音②</t>
  </si>
  <si>
    <t>内木　結彩①</t>
  </si>
  <si>
    <t>佐藤　菜美②</t>
  </si>
  <si>
    <t>河合　舞乃②</t>
  </si>
  <si>
    <t>河合　琴未①</t>
  </si>
  <si>
    <t>辻　　涼花①</t>
  </si>
  <si>
    <t>奥田　靖彦</t>
  </si>
  <si>
    <t>間宮　万結②</t>
  </si>
  <si>
    <t>林　香那①</t>
  </si>
  <si>
    <t>古田　唯夏②</t>
  </si>
  <si>
    <t>石井　晶②</t>
  </si>
  <si>
    <t>足立　莉子②</t>
  </si>
  <si>
    <t>後藤　咲季②</t>
  </si>
  <si>
    <t>三島梨央佳①</t>
  </si>
  <si>
    <t>長村　礼菜①</t>
  </si>
  <si>
    <t>白井　靖彦</t>
  </si>
  <si>
    <t>辻　真歩①</t>
  </si>
  <si>
    <t>柴田　果②</t>
  </si>
  <si>
    <t>河野　紗英②</t>
  </si>
  <si>
    <t>九曜　里菜①</t>
  </si>
  <si>
    <t>堀部　早希②</t>
  </si>
  <si>
    <t>寺下美香子②</t>
  </si>
  <si>
    <t>村井　美穂</t>
  </si>
  <si>
    <t>徳村　梨乃②</t>
  </si>
  <si>
    <t>安江　桃菜②</t>
  </si>
  <si>
    <t>佐藤　百華②</t>
  </si>
  <si>
    <t>正村　瑠都①</t>
  </si>
  <si>
    <t>鈴木　　琴①</t>
  </si>
  <si>
    <t>深見　莉奈①</t>
  </si>
  <si>
    <t>長谷川華那①</t>
  </si>
  <si>
    <t>笹川　蒼未①</t>
  </si>
  <si>
    <t>山木田雅明</t>
  </si>
  <si>
    <t>岡野紅香乃②</t>
  </si>
  <si>
    <t>渡邊　夢菜①</t>
  </si>
  <si>
    <t>佐藤　柚凜①</t>
  </si>
  <si>
    <t>岩井　陽芽②</t>
  </si>
  <si>
    <t>桑原愛友奈②</t>
  </si>
  <si>
    <t>松葉　風春②</t>
  </si>
  <si>
    <t>加藤久菜綺②</t>
  </si>
  <si>
    <t>羽場　杏咲②</t>
  </si>
  <si>
    <t>松尾　虹花②</t>
  </si>
  <si>
    <t>古田　琳子②</t>
  </si>
  <si>
    <t>佐藤　優衣②</t>
  </si>
  <si>
    <t>亀谷　　涼②</t>
  </si>
  <si>
    <t>山口　莉奈②</t>
  </si>
  <si>
    <t>佐合由妃菜②</t>
  </si>
  <si>
    <t>田中　桜子②</t>
  </si>
  <si>
    <t>伊藤　美月②</t>
  </si>
  <si>
    <t>吉田　真子①</t>
  </si>
  <si>
    <t>麗澤瑞浪</t>
    <rPh sb="0" eb="2">
      <t>レイタク</t>
    </rPh>
    <rPh sb="2" eb="4">
      <t>ミズナミ</t>
    </rPh>
    <phoneticPr fontId="41"/>
  </si>
  <si>
    <t>森本　展健</t>
  </si>
  <si>
    <t>石黒　華音②</t>
  </si>
  <si>
    <t>纐纈　莉生②</t>
  </si>
  <si>
    <t>堀田　青良①</t>
  </si>
  <si>
    <t>酒井　萌依①</t>
  </si>
  <si>
    <t>安江　夏鈴①</t>
  </si>
  <si>
    <t>梨本　陽司</t>
  </si>
  <si>
    <t>松本　和花②</t>
  </si>
  <si>
    <t>河合　奏音②</t>
  </si>
  <si>
    <t>岩田　萌夏②</t>
  </si>
  <si>
    <t>長江　紗和②</t>
  </si>
  <si>
    <t>伊藤　栄花②</t>
  </si>
  <si>
    <t>髙木　悠聖②</t>
  </si>
  <si>
    <t>安江　　杏①</t>
  </si>
  <si>
    <t>梶田　羽乃①</t>
  </si>
  <si>
    <t>堀　　綾夏</t>
  </si>
  <si>
    <t>伊藤　凜花②</t>
  </si>
  <si>
    <t>宮本　佳澄①</t>
  </si>
  <si>
    <t>加藤稀星梨①</t>
  </si>
  <si>
    <t>安江　琉衣②</t>
  </si>
  <si>
    <t>各務　葉月①</t>
  </si>
  <si>
    <t>西谷安優美①</t>
  </si>
  <si>
    <t>二郷　恵奈①</t>
  </si>
  <si>
    <t>渡邉　りこ①</t>
  </si>
  <si>
    <t>中島健一郎</t>
  </si>
  <si>
    <t>林　　望月②</t>
  </si>
  <si>
    <t>纐纈ほのか②</t>
  </si>
  <si>
    <t>柄澤　千紘②</t>
  </si>
  <si>
    <t>工藤　古侑②</t>
  </si>
  <si>
    <t>永冶　彩純②</t>
  </si>
  <si>
    <t>横山　朋佳②</t>
  </si>
  <si>
    <t>小林　ケイ</t>
    <rPh sb="0" eb="2">
      <t>コバヤシ</t>
    </rPh>
    <phoneticPr fontId="43"/>
  </si>
  <si>
    <t>田口　明愛</t>
    <rPh sb="0" eb="2">
      <t>タグチ</t>
    </rPh>
    <rPh sb="3" eb="4">
      <t>アカ</t>
    </rPh>
    <rPh sb="4" eb="5">
      <t>アイ</t>
    </rPh>
    <phoneticPr fontId="43"/>
  </si>
  <si>
    <t>道下　優希</t>
    <rPh sb="0" eb="2">
      <t>ミチシタ</t>
    </rPh>
    <rPh sb="3" eb="4">
      <t>ユウ</t>
    </rPh>
    <rPh sb="4" eb="5">
      <t>マレ</t>
    </rPh>
    <phoneticPr fontId="43"/>
  </si>
  <si>
    <t>細川　美桜</t>
    <rPh sb="0" eb="2">
      <t>ホソカワ</t>
    </rPh>
    <rPh sb="3" eb="4">
      <t>ミ</t>
    </rPh>
    <rPh sb="4" eb="5">
      <t>サクラ</t>
    </rPh>
    <phoneticPr fontId="43"/>
  </si>
  <si>
    <t>加藤　萌准</t>
    <rPh sb="0" eb="2">
      <t>カトウ</t>
    </rPh>
    <rPh sb="3" eb="4">
      <t>モ</t>
    </rPh>
    <rPh sb="4" eb="5">
      <t>ジュン</t>
    </rPh>
    <phoneticPr fontId="43"/>
  </si>
  <si>
    <t>矢部　綾果</t>
    <rPh sb="0" eb="2">
      <t>ヤベ</t>
    </rPh>
    <rPh sb="3" eb="4">
      <t>アヤ</t>
    </rPh>
    <rPh sb="4" eb="5">
      <t>ハタシ</t>
    </rPh>
    <phoneticPr fontId="43"/>
  </si>
  <si>
    <t>長尾　快音</t>
    <rPh sb="0" eb="2">
      <t>ナガオ</t>
    </rPh>
    <rPh sb="3" eb="4">
      <t>カイ</t>
    </rPh>
    <rPh sb="4" eb="5">
      <t>オト</t>
    </rPh>
    <phoneticPr fontId="43"/>
  </si>
  <si>
    <t>松永　　桃</t>
    <rPh sb="0" eb="2">
      <t>マツナガ</t>
    </rPh>
    <rPh sb="4" eb="5">
      <t>モモ</t>
    </rPh>
    <phoneticPr fontId="43"/>
  </si>
  <si>
    <t>下里明由実</t>
    <rPh sb="0" eb="2">
      <t>シモサト</t>
    </rPh>
    <rPh sb="2" eb="3">
      <t>アカ</t>
    </rPh>
    <rPh sb="3" eb="4">
      <t>ユウ</t>
    </rPh>
    <rPh sb="4" eb="5">
      <t>ミ</t>
    </rPh>
    <phoneticPr fontId="43"/>
  </si>
  <si>
    <t>那波　宏直</t>
    <rPh sb="0" eb="1">
      <t>ナ</t>
    </rPh>
    <rPh sb="1" eb="2">
      <t>ナミ</t>
    </rPh>
    <rPh sb="3" eb="5">
      <t>ヒロナオ</t>
    </rPh>
    <phoneticPr fontId="41"/>
  </si>
  <si>
    <t>bye</t>
    <phoneticPr fontId="28"/>
  </si>
  <si>
    <t>bye</t>
    <phoneticPr fontId="28"/>
  </si>
  <si>
    <t>bye</t>
    <phoneticPr fontId="28"/>
  </si>
  <si>
    <t>男子団体</t>
    <phoneticPr fontId="28"/>
  </si>
  <si>
    <t>令和2年度　岐阜県高等学校テニス新人大会</t>
    <phoneticPr fontId="28"/>
  </si>
  <si>
    <t>纐纈ほのか</t>
    <phoneticPr fontId="28"/>
  </si>
  <si>
    <t>林　　望月</t>
    <phoneticPr fontId="28"/>
  </si>
  <si>
    <t>恵那農</t>
    <rPh sb="2" eb="3">
      <t>ノウ</t>
    </rPh>
    <phoneticPr fontId="40"/>
  </si>
  <si>
    <t>恵那農</t>
    <rPh sb="2" eb="3">
      <t>ノウ</t>
    </rPh>
    <phoneticPr fontId="2"/>
  </si>
  <si>
    <t>東濃実</t>
    <phoneticPr fontId="28"/>
  </si>
  <si>
    <t>可児工</t>
    <phoneticPr fontId="28"/>
  </si>
  <si>
    <t>恵那農</t>
    <rPh sb="0" eb="2">
      <t>エナ</t>
    </rPh>
    <rPh sb="2" eb="3">
      <t>ノウ</t>
    </rPh>
    <phoneticPr fontId="41"/>
  </si>
  <si>
    <t>山下由香理</t>
    <phoneticPr fontId="28"/>
  </si>
  <si>
    <t>日比　　昌</t>
    <phoneticPr fontId="28"/>
  </si>
  <si>
    <t>今井　謙介</t>
    <phoneticPr fontId="28"/>
  </si>
  <si>
    <t>女子団体登録選手一覧</t>
    <rPh sb="0" eb="2">
      <t>ジョセィ</t>
    </rPh>
    <rPh sb="2" eb="4">
      <t>ダンタイ</t>
    </rPh>
    <rPh sb="4" eb="6">
      <t>トウロク</t>
    </rPh>
    <rPh sb="6" eb="8">
      <t>センシュ</t>
    </rPh>
    <rPh sb="8" eb="10">
      <t>イチラン</t>
    </rPh>
    <phoneticPr fontId="28"/>
  </si>
  <si>
    <t>ドロー番号</t>
  </si>
  <si>
    <t>ドロー番号</t>
    <rPh sb="3" eb="5">
      <t>バンゴウ</t>
    </rPh>
    <phoneticPr fontId="28"/>
  </si>
  <si>
    <t>内田耕太郎②</t>
    <phoneticPr fontId="28"/>
  </si>
  <si>
    <t>河尻旺弥人②</t>
    <phoneticPr fontId="28"/>
  </si>
  <si>
    <t>柴田　佳祐</t>
    <phoneticPr fontId="28"/>
  </si>
  <si>
    <t>令和２年度岐阜県高校テニス新人大会ラッキールーザー</t>
    <rPh sb="0" eb="2">
      <t>レイワ</t>
    </rPh>
    <rPh sb="3" eb="5">
      <t>ネンド</t>
    </rPh>
    <rPh sb="5" eb="8">
      <t>ギフケン</t>
    </rPh>
    <rPh sb="8" eb="10">
      <t>コウコウ</t>
    </rPh>
    <rPh sb="13" eb="15">
      <t>シンジン</t>
    </rPh>
    <rPh sb="15" eb="17">
      <t>タイカイ</t>
    </rPh>
    <phoneticPr fontId="47"/>
  </si>
  <si>
    <t>シングルス</t>
    <phoneticPr fontId="47"/>
  </si>
  <si>
    <t>男子</t>
    <rPh sb="0" eb="2">
      <t>ダンシ</t>
    </rPh>
    <phoneticPr fontId="47"/>
  </si>
  <si>
    <t>女子</t>
    <rPh sb="0" eb="2">
      <t>ジョシ</t>
    </rPh>
    <phoneticPr fontId="47"/>
  </si>
  <si>
    <t>岐阜１</t>
    <rPh sb="0" eb="2">
      <t>ギフ</t>
    </rPh>
    <phoneticPr fontId="47"/>
  </si>
  <si>
    <t>植木　音雄②</t>
    <rPh sb="0" eb="2">
      <t>ウエキ</t>
    </rPh>
    <rPh sb="3" eb="4">
      <t>オト</t>
    </rPh>
    <rPh sb="4" eb="5">
      <t>オ</t>
    </rPh>
    <phoneticPr fontId="48"/>
  </si>
  <si>
    <t>岐阜</t>
    <rPh sb="0" eb="2">
      <t>ギフ</t>
    </rPh>
    <phoneticPr fontId="48"/>
  </si>
  <si>
    <t>小野木萌香②</t>
  </si>
  <si>
    <t>岐阜工</t>
    <rPh sb="0" eb="2">
      <t>ギフ</t>
    </rPh>
    <rPh sb="2" eb="3">
      <t>コウ</t>
    </rPh>
    <phoneticPr fontId="48"/>
  </si>
  <si>
    <t>岐阜２</t>
    <rPh sb="0" eb="2">
      <t>ギフ</t>
    </rPh>
    <phoneticPr fontId="47"/>
  </si>
  <si>
    <t>三輪　祐大②</t>
    <rPh sb="0" eb="2">
      <t>ミワ</t>
    </rPh>
    <rPh sb="3" eb="5">
      <t>ユウダイ</t>
    </rPh>
    <phoneticPr fontId="48"/>
  </si>
  <si>
    <t>各務原</t>
    <rPh sb="0" eb="3">
      <t>カカミハラ</t>
    </rPh>
    <phoneticPr fontId="48"/>
  </si>
  <si>
    <t>加納</t>
    <rPh sb="0" eb="2">
      <t>カノウ</t>
    </rPh>
    <phoneticPr fontId="48"/>
  </si>
  <si>
    <t>岐阜３</t>
    <rPh sb="0" eb="2">
      <t>ギフ</t>
    </rPh>
    <phoneticPr fontId="47"/>
  </si>
  <si>
    <t>棚橋　洋介②</t>
    <rPh sb="0" eb="2">
      <t>タナハシ</t>
    </rPh>
    <rPh sb="3" eb="5">
      <t>ヨウスケ</t>
    </rPh>
    <phoneticPr fontId="48"/>
  </si>
  <si>
    <t>岐阜北</t>
    <rPh sb="0" eb="2">
      <t>ギフ</t>
    </rPh>
    <rPh sb="2" eb="3">
      <t>キタ</t>
    </rPh>
    <phoneticPr fontId="48"/>
  </si>
  <si>
    <t>岐阜４</t>
    <rPh sb="0" eb="2">
      <t>ギフ</t>
    </rPh>
    <phoneticPr fontId="47"/>
  </si>
  <si>
    <t>栗木　絵世②</t>
    <rPh sb="0" eb="2">
      <t>クリキ</t>
    </rPh>
    <rPh sb="3" eb="4">
      <t>エ</t>
    </rPh>
    <rPh sb="4" eb="5">
      <t>ヨ</t>
    </rPh>
    <phoneticPr fontId="48"/>
  </si>
  <si>
    <t>岐阜５</t>
    <rPh sb="0" eb="2">
      <t>ギフ</t>
    </rPh>
    <phoneticPr fontId="47"/>
  </si>
  <si>
    <t>西濃１</t>
    <rPh sb="0" eb="2">
      <t>セイノウ</t>
    </rPh>
    <phoneticPr fontId="47"/>
  </si>
  <si>
    <t>小林　　蓮②</t>
    <phoneticPr fontId="47"/>
  </si>
  <si>
    <t>大垣西</t>
    <rPh sb="0" eb="2">
      <t>オオガキ</t>
    </rPh>
    <rPh sb="2" eb="3">
      <t>ニシ</t>
    </rPh>
    <phoneticPr fontId="48"/>
  </si>
  <si>
    <t>大垣南</t>
    <rPh sb="0" eb="2">
      <t>オオガキ</t>
    </rPh>
    <rPh sb="2" eb="3">
      <t>ミナミ</t>
    </rPh>
    <phoneticPr fontId="48"/>
  </si>
  <si>
    <t>西濃２</t>
    <rPh sb="0" eb="2">
      <t>セイノウ</t>
    </rPh>
    <phoneticPr fontId="47"/>
  </si>
  <si>
    <t>北野　旦陽②</t>
    <phoneticPr fontId="47"/>
  </si>
  <si>
    <t>大垣北</t>
    <rPh sb="0" eb="2">
      <t>オオガキ</t>
    </rPh>
    <rPh sb="2" eb="3">
      <t>キタ</t>
    </rPh>
    <phoneticPr fontId="48"/>
  </si>
  <si>
    <t>西濃３</t>
    <rPh sb="0" eb="2">
      <t>セイノウ</t>
    </rPh>
    <phoneticPr fontId="47"/>
  </si>
  <si>
    <t>川瀬　大登②</t>
    <phoneticPr fontId="47"/>
  </si>
  <si>
    <t>大垣東</t>
    <rPh sb="0" eb="2">
      <t>オオガキ</t>
    </rPh>
    <rPh sb="2" eb="3">
      <t>ヒガシ</t>
    </rPh>
    <phoneticPr fontId="48"/>
  </si>
  <si>
    <t>西濃４</t>
    <rPh sb="0" eb="2">
      <t>セイノウ</t>
    </rPh>
    <phoneticPr fontId="47"/>
  </si>
  <si>
    <t>田中　良祐②</t>
    <phoneticPr fontId="47"/>
  </si>
  <si>
    <t>西濃５</t>
    <rPh sb="0" eb="2">
      <t>セイノウ</t>
    </rPh>
    <phoneticPr fontId="47"/>
  </si>
  <si>
    <t>村木　悠馬②</t>
    <phoneticPr fontId="47"/>
  </si>
  <si>
    <t>中濃１</t>
    <rPh sb="0" eb="2">
      <t>チュウノウ</t>
    </rPh>
    <phoneticPr fontId="47"/>
  </si>
  <si>
    <t>松山　憧哉②</t>
    <phoneticPr fontId="47"/>
  </si>
  <si>
    <t>東濃実</t>
    <rPh sb="0" eb="2">
      <t>トウノウ</t>
    </rPh>
    <rPh sb="2" eb="3">
      <t>ジツ</t>
    </rPh>
    <phoneticPr fontId="48"/>
  </si>
  <si>
    <t>辻　　真歩①</t>
  </si>
  <si>
    <t>加茂</t>
    <rPh sb="0" eb="2">
      <t>カモ</t>
    </rPh>
    <phoneticPr fontId="48"/>
  </si>
  <si>
    <t>中濃２</t>
    <rPh sb="0" eb="2">
      <t>チュウノウ</t>
    </rPh>
    <phoneticPr fontId="47"/>
  </si>
  <si>
    <t>濱田　健介②</t>
    <phoneticPr fontId="47"/>
  </si>
  <si>
    <t>武義</t>
    <rPh sb="0" eb="2">
      <t>タケヨシ</t>
    </rPh>
    <phoneticPr fontId="48"/>
  </si>
  <si>
    <t>関</t>
    <rPh sb="0" eb="1">
      <t>セキ</t>
    </rPh>
    <phoneticPr fontId="48"/>
  </si>
  <si>
    <t>中濃３</t>
    <rPh sb="0" eb="2">
      <t>チュウノウ</t>
    </rPh>
    <phoneticPr fontId="47"/>
  </si>
  <si>
    <t>水野峻太朗②</t>
    <phoneticPr fontId="47"/>
  </si>
  <si>
    <t>郡上</t>
    <rPh sb="0" eb="2">
      <t>グジョウ</t>
    </rPh>
    <phoneticPr fontId="48"/>
  </si>
  <si>
    <t>可児</t>
    <rPh sb="0" eb="2">
      <t>カニ</t>
    </rPh>
    <phoneticPr fontId="48"/>
  </si>
  <si>
    <t>中濃４</t>
    <rPh sb="0" eb="2">
      <t>チュウノウ</t>
    </rPh>
    <phoneticPr fontId="47"/>
  </si>
  <si>
    <t>加藤　晃大②</t>
    <phoneticPr fontId="47"/>
  </si>
  <si>
    <t>可児工</t>
    <rPh sb="0" eb="2">
      <t>カニ</t>
    </rPh>
    <rPh sb="2" eb="3">
      <t>コウ</t>
    </rPh>
    <phoneticPr fontId="48"/>
  </si>
  <si>
    <t>中濃５</t>
    <rPh sb="0" eb="2">
      <t>チュウノウ</t>
    </rPh>
    <phoneticPr fontId="47"/>
  </si>
  <si>
    <t>高垣　　柊①</t>
    <phoneticPr fontId="47"/>
  </si>
  <si>
    <t>東濃１</t>
    <rPh sb="0" eb="2">
      <t>トウノウ</t>
    </rPh>
    <phoneticPr fontId="47"/>
  </si>
  <si>
    <t>原　　愛斗②</t>
    <phoneticPr fontId="47"/>
  </si>
  <si>
    <t>中津</t>
    <phoneticPr fontId="47"/>
  </si>
  <si>
    <t>東濃２</t>
    <rPh sb="0" eb="2">
      <t>トウノウ</t>
    </rPh>
    <phoneticPr fontId="47"/>
  </si>
  <si>
    <t>立石　真也②</t>
    <phoneticPr fontId="47"/>
  </si>
  <si>
    <t>志津　令実②</t>
  </si>
  <si>
    <t>恵那農業</t>
    <rPh sb="2" eb="4">
      <t>ノウギョウ</t>
    </rPh>
    <phoneticPr fontId="48"/>
  </si>
  <si>
    <t>東濃３</t>
    <rPh sb="0" eb="2">
      <t>トウノウ</t>
    </rPh>
    <phoneticPr fontId="47"/>
  </si>
  <si>
    <t>熊本　優弥②</t>
    <phoneticPr fontId="47"/>
  </si>
  <si>
    <t>大脇さくら②</t>
  </si>
  <si>
    <t>土岐紅陵</t>
  </si>
  <si>
    <t>東濃４</t>
    <rPh sb="0" eb="2">
      <t>トウノウ</t>
    </rPh>
    <phoneticPr fontId="47"/>
  </si>
  <si>
    <t>松﨑　友哉②</t>
    <rPh sb="4" eb="5">
      <t>ヤ</t>
    </rPh>
    <phoneticPr fontId="48"/>
  </si>
  <si>
    <t>東濃５</t>
    <rPh sb="0" eb="2">
      <t>トウノウ</t>
    </rPh>
    <phoneticPr fontId="47"/>
  </si>
  <si>
    <t>片岡　光晟②</t>
    <phoneticPr fontId="47"/>
  </si>
  <si>
    <t>多治見</t>
  </si>
  <si>
    <t>ダブルス</t>
    <phoneticPr fontId="47"/>
  </si>
  <si>
    <t>各務原</t>
    <rPh sb="0" eb="2">
      <t>カカミ</t>
    </rPh>
    <rPh sb="2" eb="3">
      <t>ハラ</t>
    </rPh>
    <phoneticPr fontId="48"/>
  </si>
  <si>
    <t>江崎　大智②</t>
    <rPh sb="0" eb="2">
      <t>エサキ</t>
    </rPh>
    <rPh sb="3" eb="5">
      <t>ダイチ</t>
    </rPh>
    <phoneticPr fontId="48"/>
  </si>
  <si>
    <t>松本　晴紀①</t>
    <rPh sb="0" eb="2">
      <t>マツモト</t>
    </rPh>
    <rPh sb="3" eb="4">
      <t>ハル</t>
    </rPh>
    <rPh sb="4" eb="5">
      <t>キ</t>
    </rPh>
    <phoneticPr fontId="48"/>
  </si>
  <si>
    <t>岐阜城北</t>
    <rPh sb="0" eb="2">
      <t>ギフ</t>
    </rPh>
    <rPh sb="2" eb="4">
      <t>ジョウホク</t>
    </rPh>
    <phoneticPr fontId="48"/>
  </si>
  <si>
    <t>岐阜東</t>
    <rPh sb="0" eb="2">
      <t>ギフ</t>
    </rPh>
    <rPh sb="2" eb="3">
      <t>ヒガシ</t>
    </rPh>
    <phoneticPr fontId="48"/>
  </si>
  <si>
    <t>佐口　拓未①</t>
    <rPh sb="0" eb="2">
      <t>サグチ</t>
    </rPh>
    <rPh sb="3" eb="4">
      <t>タク</t>
    </rPh>
    <rPh sb="4" eb="5">
      <t>ミ</t>
    </rPh>
    <phoneticPr fontId="48"/>
  </si>
  <si>
    <t>川尻旺弥人②</t>
    <rPh sb="0" eb="2">
      <t>カワジリ</t>
    </rPh>
    <rPh sb="2" eb="3">
      <t>オウ</t>
    </rPh>
    <rPh sb="3" eb="4">
      <t>ヤ</t>
    </rPh>
    <rPh sb="4" eb="5">
      <t>ヒト</t>
    </rPh>
    <phoneticPr fontId="48"/>
  </si>
  <si>
    <t>各務原西</t>
    <rPh sb="0" eb="2">
      <t>カカミ</t>
    </rPh>
    <rPh sb="2" eb="3">
      <t>ハラ</t>
    </rPh>
    <rPh sb="3" eb="4">
      <t>ニシ</t>
    </rPh>
    <phoneticPr fontId="48"/>
  </si>
  <si>
    <t>森　　春斗②</t>
    <rPh sb="0" eb="1">
      <t>モリ</t>
    </rPh>
    <rPh sb="3" eb="4">
      <t>ハル</t>
    </rPh>
    <rPh sb="4" eb="5">
      <t>ト</t>
    </rPh>
    <phoneticPr fontId="48"/>
  </si>
  <si>
    <t>山口　　想②</t>
    <rPh sb="0" eb="2">
      <t>ヤマグチ</t>
    </rPh>
    <rPh sb="4" eb="5">
      <t>オモ</t>
    </rPh>
    <phoneticPr fontId="48"/>
  </si>
  <si>
    <t>土屋　貴鼓②</t>
    <rPh sb="0" eb="2">
      <t>ツチヤ</t>
    </rPh>
    <rPh sb="3" eb="4">
      <t>タカ</t>
    </rPh>
    <rPh sb="4" eb="5">
      <t>コ</t>
    </rPh>
    <phoneticPr fontId="48"/>
  </si>
  <si>
    <t>安田　陸人②</t>
    <phoneticPr fontId="47"/>
  </si>
  <si>
    <t>廣瀬　光凱②</t>
    <phoneticPr fontId="47"/>
  </si>
  <si>
    <t>増田　拓実②</t>
    <phoneticPr fontId="47"/>
  </si>
  <si>
    <t>松岡　知輝②</t>
    <phoneticPr fontId="47"/>
  </si>
  <si>
    <t>黒瀬　啓太②</t>
    <phoneticPr fontId="47"/>
  </si>
  <si>
    <t>松田　琉詩②</t>
    <phoneticPr fontId="47"/>
  </si>
  <si>
    <t>長尾　紘希②</t>
    <phoneticPr fontId="47"/>
  </si>
  <si>
    <t>加茂農</t>
    <rPh sb="0" eb="2">
      <t>カモ</t>
    </rPh>
    <rPh sb="2" eb="3">
      <t>ノウ</t>
    </rPh>
    <phoneticPr fontId="48"/>
  </si>
  <si>
    <t>関</t>
    <phoneticPr fontId="48"/>
  </si>
  <si>
    <t>田口　聖也②</t>
    <phoneticPr fontId="47"/>
  </si>
  <si>
    <t>大西　結菜①</t>
  </si>
  <si>
    <t>佐藤日向拓②</t>
    <phoneticPr fontId="47"/>
  </si>
  <si>
    <t>亀山　友菜②</t>
  </si>
  <si>
    <t>関商工</t>
    <phoneticPr fontId="48"/>
  </si>
  <si>
    <t>木村　奏太①</t>
    <phoneticPr fontId="47"/>
  </si>
  <si>
    <t>古岡　真依①</t>
  </si>
  <si>
    <t>長谷川　煌①</t>
    <phoneticPr fontId="47"/>
  </si>
  <si>
    <t>武義</t>
    <phoneticPr fontId="48"/>
  </si>
  <si>
    <t>後藤　郷汰①</t>
    <phoneticPr fontId="47"/>
  </si>
  <si>
    <t>加藤　夢叶②</t>
    <phoneticPr fontId="47"/>
  </si>
  <si>
    <t>帝京可</t>
    <rPh sb="0" eb="2">
      <t>テイキョウ</t>
    </rPh>
    <rPh sb="2" eb="3">
      <t>カ</t>
    </rPh>
    <phoneticPr fontId="48"/>
  </si>
  <si>
    <t>加茂</t>
    <phoneticPr fontId="48"/>
  </si>
  <si>
    <t>奥村　健人②</t>
    <phoneticPr fontId="47"/>
  </si>
  <si>
    <t>小木曽真寬②</t>
    <phoneticPr fontId="47"/>
  </si>
  <si>
    <t>中津川工</t>
    <rPh sb="0" eb="3">
      <t>ナカツガワ</t>
    </rPh>
    <rPh sb="3" eb="4">
      <t>コウ</t>
    </rPh>
    <phoneticPr fontId="48"/>
  </si>
  <si>
    <t>瑞浪</t>
    <phoneticPr fontId="48"/>
  </si>
  <si>
    <t>髙木　翔太②</t>
    <phoneticPr fontId="47"/>
  </si>
  <si>
    <t>安江　瑠衣②</t>
  </si>
  <si>
    <t>林　　汰一②</t>
    <phoneticPr fontId="47"/>
  </si>
  <si>
    <t>大野　蒼生②</t>
    <phoneticPr fontId="47"/>
  </si>
  <si>
    <t>市岡　茉紘②</t>
    <phoneticPr fontId="47"/>
  </si>
  <si>
    <t>中津</t>
    <rPh sb="0" eb="2">
      <t>ナカツ</t>
    </rPh>
    <phoneticPr fontId="48"/>
  </si>
  <si>
    <t>恵那</t>
    <phoneticPr fontId="48"/>
  </si>
  <si>
    <t>山下　諒人①</t>
    <phoneticPr fontId="47"/>
  </si>
  <si>
    <t>伊藤　良英②</t>
    <phoneticPr fontId="47"/>
  </si>
  <si>
    <t>瑞浪</t>
    <rPh sb="0" eb="2">
      <t>ミズナミ</t>
    </rPh>
    <phoneticPr fontId="48"/>
  </si>
  <si>
    <t>花嶋　美輝②</t>
    <phoneticPr fontId="47"/>
  </si>
  <si>
    <t>岐阜聖徳</t>
  </si>
  <si>
    <t>西濃</t>
  </si>
  <si>
    <t>中濃</t>
  </si>
  <si>
    <t>東濃実</t>
  </si>
  <si>
    <t>可児工</t>
  </si>
  <si>
    <t>帝京大可児</t>
  </si>
  <si>
    <t>東濃</t>
  </si>
  <si>
    <t>瑞浪</t>
  </si>
  <si>
    <t>恵那農</t>
  </si>
  <si>
    <t>中津</t>
  </si>
  <si>
    <t>中津川工</t>
  </si>
  <si>
    <t>高田　朋弥①</t>
    <phoneticPr fontId="28"/>
  </si>
  <si>
    <t>堀　　　薫</t>
    <rPh sb="0" eb="1">
      <t>ホリ</t>
    </rPh>
    <rPh sb="4" eb="5">
      <t>カオル</t>
    </rPh>
    <phoneticPr fontId="1"/>
  </si>
  <si>
    <t>聖マリア</t>
  </si>
  <si>
    <t>杉村　潤子</t>
    <rPh sb="0" eb="2">
      <t>スギムラ</t>
    </rPh>
    <rPh sb="3" eb="5">
      <t>ジュンコ</t>
    </rPh>
    <phoneticPr fontId="2"/>
  </si>
  <si>
    <t>堺　　　愛②</t>
  </si>
  <si>
    <t>衣斐稀乃香②</t>
  </si>
  <si>
    <t>山口ゆいこ②</t>
  </si>
  <si>
    <t>脇田　英莉②</t>
  </si>
  <si>
    <t>南谷　依吹②</t>
  </si>
  <si>
    <t>河村　咲良①</t>
  </si>
  <si>
    <t>湊　なつき①</t>
  </si>
  <si>
    <t>間宮　杏倫①</t>
  </si>
  <si>
    <t>瑞浪</t>
    <rPh sb="0" eb="2">
      <t>ミズナミ</t>
    </rPh>
    <phoneticPr fontId="2"/>
  </si>
  <si>
    <t>長屋　佳裕</t>
    <rPh sb="0" eb="2">
      <t>ナガヤ</t>
    </rPh>
    <rPh sb="3" eb="4">
      <t>ヨシ</t>
    </rPh>
    <rPh sb="4" eb="5">
      <t>ユウ</t>
    </rPh>
    <phoneticPr fontId="1"/>
  </si>
  <si>
    <t>多治見北</t>
    <rPh sb="0" eb="3">
      <t>タジミ</t>
    </rPh>
    <rPh sb="3" eb="4">
      <t>キタ</t>
    </rPh>
    <phoneticPr fontId="2"/>
  </si>
  <si>
    <t>加藤　大輝</t>
    <rPh sb="0" eb="2">
      <t>カトウ</t>
    </rPh>
    <rPh sb="3" eb="5">
      <t>ダイキ</t>
    </rPh>
    <phoneticPr fontId="1"/>
  </si>
  <si>
    <t>聖マリア</t>
    <rPh sb="0" eb="1">
      <t>セイナ</t>
    </rPh>
    <phoneticPr fontId="28"/>
  </si>
  <si>
    <t>岐阜</t>
    <rPh sb="0" eb="1">
      <t>ギヘゥ</t>
    </rPh>
    <phoneticPr fontId="28"/>
  </si>
  <si>
    <t>LL</t>
    <phoneticPr fontId="28"/>
  </si>
  <si>
    <t>令和2年度　岐阜県高等学校テニス新人大会</t>
  </si>
  <si>
    <t>宮本　雪凪</t>
  </si>
  <si>
    <t>間宮　万結</t>
  </si>
  <si>
    <t>半田　茜子</t>
  </si>
  <si>
    <t>林　　香那</t>
  </si>
  <si>
    <t>岡田　和奏</t>
  </si>
  <si>
    <t>千村　友香</t>
  </si>
  <si>
    <t>林　　望月</t>
  </si>
  <si>
    <t>深尾　初音</t>
  </si>
  <si>
    <t>和田菜々穂</t>
  </si>
  <si>
    <t>久世　一姫</t>
  </si>
  <si>
    <t>岡田　陽愛</t>
  </si>
  <si>
    <t>福田　　蒼</t>
  </si>
  <si>
    <t>古田　　楓</t>
  </si>
  <si>
    <t>大野　　鈴</t>
  </si>
  <si>
    <t>宗宮　　遥</t>
  </si>
  <si>
    <t>重松　優芽</t>
  </si>
  <si>
    <t>尾関萌々子</t>
  </si>
  <si>
    <t>飯沼　萌楓</t>
  </si>
  <si>
    <t>有鹿　　桃</t>
  </si>
  <si>
    <t>三本　紗衣</t>
  </si>
  <si>
    <t>澤田　実里</t>
    <rPh sb="3" eb="4">
      <t xml:space="preserve">ミ </t>
    </rPh>
    <phoneticPr fontId="28"/>
  </si>
  <si>
    <t>澤田　実里①</t>
    <rPh sb="3" eb="4">
      <t xml:space="preserve">ミ </t>
    </rPh>
    <phoneticPr fontId="2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</si>
</sst>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\(@\)"/>
    <numFmt numFmtId="177" formatCode="0_ "/>
  </numFmts>
  <fonts count="52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2"/>
      <name val="Arial"/>
      <family val="2"/>
    </font>
    <font>
      <sz val="11"/>
      <color indexed="17"/>
      <name val="ＭＳ Ｐゴシック"/>
      <family val="3"/>
      <charset val="128"/>
    </font>
    <font>
      <sz val="10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i/>
      <sz val="10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0"/>
      <name val="ＭＳ Ｐゴシック"/>
      <family val="3"/>
      <charset val="128"/>
    </font>
    <font>
      <b/>
      <sz val="18"/>
      <name val="ＭＳ ゴシック"/>
      <family val="3"/>
      <charset val="128"/>
    </font>
    <font>
      <b/>
      <sz val="9"/>
      <name val="ＭＳ ゴシック"/>
      <family val="3"/>
      <charset val="128"/>
    </font>
    <font>
      <sz val="6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2"/>
      <name val="ＭＳ Ｐゴシック"/>
      <family val="3"/>
      <charset val="128"/>
    </font>
    <font>
      <sz val="20"/>
      <name val="HG丸ｺﾞｼｯｸM-PRO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4"/>
      <color theme="1"/>
      <name val="HG丸ｺﾞｼｯｸM-PRO"/>
      <family val="2"/>
      <charset val="128"/>
    </font>
    <font>
      <sz val="6"/>
      <name val="HG丸ｺﾞｼｯｸM-PRO"/>
      <family val="2"/>
      <charset val="128"/>
    </font>
    <font>
      <sz val="11"/>
      <color theme="1"/>
      <name val="HG丸ｺﾞｼｯｸM-PRO"/>
      <family val="2"/>
      <charset val="128"/>
    </font>
    <font>
      <sz val="11"/>
      <name val="HG丸ｺﾞｼｯｸM-PRO"/>
      <family val="2"/>
      <charset val="128"/>
    </font>
    <font>
      <b/>
      <sz val="24"/>
      <name val="HG丸ｺﾞｼｯｸM-PRO"/>
      <family val="3"/>
      <charset val="128"/>
    </font>
    <font>
      <sz val="24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double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49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9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24" fillId="0" borderId="0">
      <alignment vertical="center"/>
    </xf>
    <xf numFmtId="0" fontId="18" fillId="0" borderId="0"/>
    <xf numFmtId="0" fontId="18" fillId="0" borderId="0"/>
    <xf numFmtId="0" fontId="29" fillId="0" borderId="0">
      <alignment vertical="center"/>
    </xf>
    <xf numFmtId="0" fontId="29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29" fillId="0" borderId="0">
      <alignment vertical="center"/>
    </xf>
    <xf numFmtId="0" fontId="1" fillId="0" borderId="0">
      <alignment vertical="center"/>
    </xf>
  </cellStyleXfs>
  <cellXfs count="440">
    <xf numFmtId="0" fontId="0" fillId="0" borderId="0" xfId="0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vertical="top"/>
    </xf>
    <xf numFmtId="0" fontId="20" fillId="0" borderId="0" xfId="43" applyFont="1" applyBorder="1" applyAlignment="1">
      <alignment horizontal="center" vertical="center"/>
    </xf>
    <xf numFmtId="0" fontId="20" fillId="0" borderId="0" xfId="43" applyFont="1" applyAlignment="1">
      <alignment horizontal="center" vertical="center"/>
    </xf>
    <xf numFmtId="0" fontId="21" fillId="0" borderId="0" xfId="43" applyFont="1" applyBorder="1" applyAlignment="1">
      <alignment horizontal="center" vertical="center"/>
    </xf>
    <xf numFmtId="0" fontId="22" fillId="0" borderId="0" xfId="43" applyFont="1" applyBorder="1" applyAlignment="1">
      <alignment horizontal="center" vertical="center"/>
    </xf>
    <xf numFmtId="0" fontId="22" fillId="0" borderId="0" xfId="43" applyFont="1" applyFill="1" applyBorder="1" applyAlignment="1">
      <alignment horizontal="center" vertical="center"/>
    </xf>
    <xf numFmtId="0" fontId="21" fillId="0" borderId="13" xfId="43" applyFont="1" applyBorder="1" applyAlignment="1">
      <alignment vertical="center"/>
    </xf>
    <xf numFmtId="0" fontId="23" fillId="0" borderId="0" xfId="43" applyFont="1" applyBorder="1" applyAlignment="1">
      <alignment horizontal="center" vertical="center"/>
    </xf>
    <xf numFmtId="0" fontId="20" fillId="0" borderId="0" xfId="43" applyNumberFormat="1" applyFont="1" applyFill="1" applyBorder="1" applyAlignment="1">
      <alignment horizontal="center" vertical="center"/>
    </xf>
    <xf numFmtId="0" fontId="20" fillId="0" borderId="0" xfId="43" applyFont="1" applyFill="1" applyBorder="1" applyAlignment="1">
      <alignment horizontal="center" vertical="center"/>
    </xf>
    <xf numFmtId="0" fontId="20" fillId="0" borderId="14" xfId="43" applyFont="1" applyFill="1" applyBorder="1" applyAlignment="1">
      <alignment horizontal="center" vertical="center"/>
    </xf>
    <xf numFmtId="0" fontId="20" fillId="0" borderId="15" xfId="43" applyFont="1" applyFill="1" applyBorder="1" applyAlignment="1">
      <alignment horizontal="center" vertical="center"/>
    </xf>
    <xf numFmtId="0" fontId="20" fillId="0" borderId="16" xfId="43" applyFont="1" applyFill="1" applyBorder="1" applyAlignment="1">
      <alignment horizontal="center" vertical="center"/>
    </xf>
    <xf numFmtId="0" fontId="20" fillId="0" borderId="17" xfId="43" applyFont="1" applyFill="1" applyBorder="1" applyAlignment="1">
      <alignment horizontal="center" vertical="center"/>
    </xf>
    <xf numFmtId="0" fontId="20" fillId="0" borderId="18" xfId="43" applyFont="1" applyFill="1" applyBorder="1" applyAlignment="1">
      <alignment horizontal="center" vertical="center"/>
    </xf>
    <xf numFmtId="0" fontId="20" fillId="0" borderId="19" xfId="43" applyFont="1" applyFill="1" applyBorder="1" applyAlignment="1">
      <alignment horizontal="center" vertical="center"/>
    </xf>
    <xf numFmtId="0" fontId="20" fillId="0" borderId="20" xfId="43" applyFont="1" applyFill="1" applyBorder="1" applyAlignment="1">
      <alignment horizontal="center" vertical="center"/>
    </xf>
    <xf numFmtId="0" fontId="20" fillId="0" borderId="21" xfId="43" applyFont="1" applyFill="1" applyBorder="1" applyAlignment="1">
      <alignment horizontal="center" vertical="center"/>
    </xf>
    <xf numFmtId="0" fontId="20" fillId="0" borderId="22" xfId="43" applyFont="1" applyFill="1" applyBorder="1" applyAlignment="1">
      <alignment horizontal="center" vertical="center"/>
    </xf>
    <xf numFmtId="0" fontId="20" fillId="0" borderId="23" xfId="43" applyFont="1" applyFill="1" applyBorder="1" applyAlignment="1">
      <alignment horizontal="center" vertical="center"/>
    </xf>
    <xf numFmtId="0" fontId="20" fillId="0" borderId="24" xfId="43" applyFont="1" applyFill="1" applyBorder="1" applyAlignment="1">
      <alignment horizontal="center" vertical="center"/>
    </xf>
    <xf numFmtId="0" fontId="20" fillId="0" borderId="25" xfId="43" applyFont="1" applyFill="1" applyBorder="1" applyAlignment="1">
      <alignment horizontal="center" vertical="center"/>
    </xf>
    <xf numFmtId="0" fontId="20" fillId="0" borderId="26" xfId="43" applyFont="1" applyFill="1" applyBorder="1" applyAlignment="1">
      <alignment horizontal="center" vertical="center"/>
    </xf>
    <xf numFmtId="0" fontId="20" fillId="0" borderId="27" xfId="43" applyFont="1" applyFill="1" applyBorder="1" applyAlignment="1">
      <alignment horizontal="center" vertical="center"/>
    </xf>
    <xf numFmtId="0" fontId="20" fillId="0" borderId="28" xfId="43" applyFont="1" applyFill="1" applyBorder="1" applyAlignment="1">
      <alignment horizontal="center" vertical="center"/>
    </xf>
    <xf numFmtId="0" fontId="20" fillId="0" borderId="29" xfId="43" applyFont="1" applyFill="1" applyBorder="1" applyAlignment="1">
      <alignment horizontal="center" vertical="center"/>
    </xf>
    <xf numFmtId="0" fontId="22" fillId="0" borderId="0" xfId="43" applyFont="1" applyAlignment="1">
      <alignment horizontal="center" vertical="center"/>
    </xf>
    <xf numFmtId="0" fontId="24" fillId="0" borderId="0" xfId="0" applyFont="1"/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24" fillId="0" borderId="30" xfId="0" applyFont="1" applyBorder="1"/>
    <xf numFmtId="0" fontId="24" fillId="0" borderId="31" xfId="0" applyFont="1" applyBorder="1"/>
    <xf numFmtId="0" fontId="24" fillId="0" borderId="19" xfId="0" applyFont="1" applyBorder="1"/>
    <xf numFmtId="0" fontId="24" fillId="0" borderId="20" xfId="0" applyFont="1" applyBorder="1"/>
    <xf numFmtId="0" fontId="24" fillId="0" borderId="32" xfId="0" applyFont="1" applyBorder="1"/>
    <xf numFmtId="0" fontId="24" fillId="0" borderId="33" xfId="0" applyFont="1" applyBorder="1"/>
    <xf numFmtId="0" fontId="24" fillId="0" borderId="0" xfId="0" applyFont="1" applyBorder="1"/>
    <xf numFmtId="0" fontId="24" fillId="0" borderId="18" xfId="0" applyFont="1" applyBorder="1"/>
    <xf numFmtId="0" fontId="24" fillId="0" borderId="34" xfId="0" applyFont="1" applyBorder="1"/>
    <xf numFmtId="0" fontId="24" fillId="0" borderId="35" xfId="0" applyFont="1" applyBorder="1"/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 vertical="top"/>
    </xf>
    <xf numFmtId="0" fontId="20" fillId="0" borderId="36" xfId="43" applyFont="1" applyFill="1" applyBorder="1" applyAlignment="1">
      <alignment horizontal="center" vertical="center"/>
    </xf>
    <xf numFmtId="0" fontId="20" fillId="0" borderId="23" xfId="43" applyFont="1" applyFill="1" applyBorder="1" applyAlignment="1">
      <alignment horizontal="center" vertical="center" shrinkToFit="1"/>
    </xf>
    <xf numFmtId="0" fontId="20" fillId="0" borderId="37" xfId="43" applyFont="1" applyFill="1" applyBorder="1" applyAlignment="1">
      <alignment horizontal="center" vertical="center"/>
    </xf>
    <xf numFmtId="0" fontId="20" fillId="0" borderId="38" xfId="43" applyFont="1" applyFill="1" applyBorder="1" applyAlignment="1">
      <alignment horizontal="center" vertical="center"/>
    </xf>
    <xf numFmtId="0" fontId="20" fillId="0" borderId="39" xfId="43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top" shrinkToFit="1"/>
    </xf>
    <xf numFmtId="0" fontId="30" fillId="0" borderId="0" xfId="0" applyFont="1" applyBorder="1"/>
    <xf numFmtId="0" fontId="0" fillId="24" borderId="0" xfId="0" applyFill="1"/>
    <xf numFmtId="0" fontId="30" fillId="24" borderId="0" xfId="0" applyFont="1" applyFill="1" applyBorder="1" applyAlignment="1">
      <alignment horizontal="center" vertical="center"/>
    </xf>
    <xf numFmtId="0" fontId="29" fillId="24" borderId="0" xfId="45" applyFill="1" applyBorder="1" applyAlignment="1">
      <alignment horizontal="center" vertical="center"/>
    </xf>
    <xf numFmtId="0" fontId="20" fillId="0" borderId="24" xfId="43" applyFont="1" applyFill="1" applyBorder="1" applyAlignment="1">
      <alignment horizontal="center" vertical="center" shrinkToFit="1"/>
    </xf>
    <xf numFmtId="0" fontId="29" fillId="24" borderId="0" xfId="45" applyFont="1" applyFill="1" applyBorder="1" applyAlignment="1">
      <alignment horizontal="center" vertical="center"/>
    </xf>
    <xf numFmtId="0" fontId="20" fillId="0" borderId="18" xfId="43" applyFont="1" applyFill="1" applyBorder="1" applyAlignment="1">
      <alignment horizontal="center" vertical="center" shrinkToFit="1"/>
    </xf>
    <xf numFmtId="0" fontId="20" fillId="0" borderId="22" xfId="43" applyFont="1" applyFill="1" applyBorder="1" applyAlignment="1">
      <alignment horizontal="center" vertical="center" shrinkToFit="1"/>
    </xf>
    <xf numFmtId="0" fontId="20" fillId="0" borderId="26" xfId="43" applyFont="1" applyFill="1" applyBorder="1" applyAlignment="1">
      <alignment horizontal="center" vertical="center" shrinkToFit="1"/>
    </xf>
    <xf numFmtId="0" fontId="24" fillId="0" borderId="0" xfId="0" applyFont="1" applyAlignment="1">
      <alignment shrinkToFit="1"/>
    </xf>
    <xf numFmtId="0" fontId="24" fillId="25" borderId="0" xfId="0" applyFont="1" applyFill="1"/>
    <xf numFmtId="0" fontId="24" fillId="26" borderId="0" xfId="0" applyFont="1" applyFill="1"/>
    <xf numFmtId="0" fontId="24" fillId="27" borderId="0" xfId="0" applyFont="1" applyFill="1"/>
    <xf numFmtId="0" fontId="24" fillId="28" borderId="0" xfId="0" applyFont="1" applyFill="1"/>
    <xf numFmtId="0" fontId="24" fillId="29" borderId="0" xfId="0" applyFont="1" applyFill="1"/>
    <xf numFmtId="0" fontId="0" fillId="0" borderId="0" xfId="0" applyFill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9" fillId="24" borderId="0" xfId="44" applyFont="1" applyFill="1" applyBorder="1" applyAlignment="1">
      <alignment horizontal="center" vertical="center"/>
    </xf>
    <xf numFmtId="0" fontId="29" fillId="24" borderId="0" xfId="44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0" borderId="0" xfId="0" applyBorder="1"/>
    <xf numFmtId="0" fontId="0" fillId="0" borderId="0" xfId="0" applyAlignment="1"/>
    <xf numFmtId="0" fontId="31" fillId="0" borderId="0" xfId="47" applyFont="1">
      <alignment vertical="center"/>
    </xf>
    <xf numFmtId="0" fontId="31" fillId="0" borderId="0" xfId="47" applyFont="1" applyAlignment="1">
      <alignment vertical="center" shrinkToFit="1"/>
    </xf>
    <xf numFmtId="0" fontId="32" fillId="0" borderId="0" xfId="47" applyFont="1" applyAlignment="1">
      <alignment horizontal="distributed" vertical="center"/>
    </xf>
    <xf numFmtId="0" fontId="33" fillId="0" borderId="0" xfId="47" applyFont="1">
      <alignment vertical="center"/>
    </xf>
    <xf numFmtId="49" fontId="34" fillId="0" borderId="0" xfId="47" applyNumberFormat="1" applyFont="1" applyAlignment="1">
      <alignment horizontal="left" shrinkToFit="1"/>
    </xf>
    <xf numFmtId="49" fontId="34" fillId="0" borderId="0" xfId="47" applyNumberFormat="1" applyFont="1" applyAlignment="1">
      <alignment horizontal="right" shrinkToFit="1"/>
    </xf>
    <xf numFmtId="0" fontId="33" fillId="0" borderId="0" xfId="47" applyFont="1" applyAlignment="1">
      <alignment vertical="center" shrinkToFit="1"/>
    </xf>
    <xf numFmtId="0" fontId="24" fillId="0" borderId="0" xfId="48" applyFont="1" applyAlignment="1"/>
    <xf numFmtId="0" fontId="24" fillId="0" borderId="0" xfId="48" applyFont="1" applyAlignment="1">
      <alignment horizontal="center" vertical="center"/>
    </xf>
    <xf numFmtId="0" fontId="24" fillId="0" borderId="19" xfId="48" applyFont="1" applyBorder="1" applyAlignment="1"/>
    <xf numFmtId="0" fontId="24" fillId="0" borderId="35" xfId="48" applyFont="1" applyBorder="1" applyAlignment="1"/>
    <xf numFmtId="0" fontId="24" fillId="0" borderId="20" xfId="48" applyFont="1" applyBorder="1" applyAlignment="1"/>
    <xf numFmtId="0" fontId="24" fillId="0" borderId="30" xfId="48" applyFont="1" applyBorder="1" applyAlignment="1"/>
    <xf numFmtId="0" fontId="24" fillId="0" borderId="34" xfId="48" applyFont="1" applyBorder="1" applyAlignment="1"/>
    <xf numFmtId="0" fontId="24" fillId="0" borderId="31" xfId="48" applyFont="1" applyBorder="1" applyAlignment="1"/>
    <xf numFmtId="0" fontId="24" fillId="0" borderId="32" xfId="48" applyFont="1" applyBorder="1" applyAlignment="1"/>
    <xf numFmtId="0" fontId="24" fillId="0" borderId="0" xfId="48" applyFont="1" applyAlignment="1">
      <alignment horizontal="left" vertical="center"/>
    </xf>
    <xf numFmtId="49" fontId="34" fillId="0" borderId="35" xfId="47" applyNumberFormat="1" applyFont="1" applyBorder="1" applyAlignment="1">
      <alignment horizontal="left" shrinkToFit="1"/>
    </xf>
    <xf numFmtId="49" fontId="34" fillId="0" borderId="30" xfId="47" applyNumberFormat="1" applyFont="1" applyBorder="1" applyAlignment="1">
      <alignment horizontal="left" shrinkToFit="1"/>
    </xf>
    <xf numFmtId="49" fontId="34" fillId="0" borderId="33" xfId="47" applyNumberFormat="1" applyFont="1" applyBorder="1" applyAlignment="1">
      <alignment horizontal="right" shrinkToFit="1"/>
    </xf>
    <xf numFmtId="49" fontId="34" fillId="0" borderId="35" xfId="47" applyNumberFormat="1" applyFont="1" applyBorder="1" applyAlignment="1">
      <alignment horizontal="right" shrinkToFit="1"/>
    </xf>
    <xf numFmtId="49" fontId="34" fillId="0" borderId="19" xfId="47" applyNumberFormat="1" applyFont="1" applyBorder="1" applyAlignment="1">
      <alignment horizontal="left" shrinkToFit="1"/>
    </xf>
    <xf numFmtId="49" fontId="34" fillId="0" borderId="32" xfId="47" applyNumberFormat="1" applyFont="1" applyBorder="1" applyAlignment="1">
      <alignment horizontal="left" shrinkToFit="1"/>
    </xf>
    <xf numFmtId="49" fontId="34" fillId="0" borderId="20" xfId="47" applyNumberFormat="1" applyFont="1" applyBorder="1" applyAlignment="1">
      <alignment horizontal="right" shrinkToFit="1"/>
    </xf>
    <xf numFmtId="49" fontId="34" fillId="0" borderId="30" xfId="47" applyNumberFormat="1" applyFont="1" applyBorder="1" applyAlignment="1">
      <alignment horizontal="centerContinuous" vertical="top" shrinkToFit="1"/>
    </xf>
    <xf numFmtId="49" fontId="34" fillId="0" borderId="0" xfId="47" applyNumberFormat="1" applyFont="1" applyAlignment="1">
      <alignment horizontal="centerContinuous" vertical="top" shrinkToFit="1"/>
    </xf>
    <xf numFmtId="49" fontId="34" fillId="0" borderId="33" xfId="47" applyNumberFormat="1" applyFont="1" applyBorder="1" applyAlignment="1">
      <alignment horizontal="centerContinuous" vertical="top" shrinkToFit="1"/>
    </xf>
    <xf numFmtId="49" fontId="34" fillId="0" borderId="18" xfId="47" applyNumberFormat="1" applyFont="1" applyBorder="1" applyAlignment="1">
      <alignment horizontal="right" shrinkToFit="1"/>
    </xf>
    <xf numFmtId="49" fontId="34" fillId="0" borderId="20" xfId="47" applyNumberFormat="1" applyFont="1" applyBorder="1" applyAlignment="1">
      <alignment horizontal="left" shrinkToFit="1"/>
    </xf>
    <xf numFmtId="49" fontId="35" fillId="0" borderId="32" xfId="47" applyNumberFormat="1" applyFont="1" applyBorder="1" applyAlignment="1">
      <alignment horizontal="centerContinuous" vertical="top" shrinkToFit="1"/>
    </xf>
    <xf numFmtId="49" fontId="35" fillId="0" borderId="0" xfId="47" applyNumberFormat="1" applyFont="1" applyAlignment="1">
      <alignment horizontal="centerContinuous" vertical="top" shrinkToFit="1"/>
    </xf>
    <xf numFmtId="49" fontId="35" fillId="0" borderId="33" xfId="47" applyNumberFormat="1" applyFont="1" applyBorder="1" applyAlignment="1">
      <alignment horizontal="centerContinuous" vertical="top" shrinkToFit="1"/>
    </xf>
    <xf numFmtId="49" fontId="35" fillId="0" borderId="32" xfId="47" applyNumberFormat="1" applyFont="1" applyBorder="1" applyAlignment="1">
      <alignment horizontal="centerContinuous" shrinkToFit="1"/>
    </xf>
    <xf numFmtId="49" fontId="35" fillId="0" borderId="0" xfId="47" applyNumberFormat="1" applyFont="1" applyAlignment="1">
      <alignment horizontal="centerContinuous" shrinkToFit="1"/>
    </xf>
    <xf numFmtId="49" fontId="35" fillId="0" borderId="33" xfId="47" applyNumberFormat="1" applyFont="1" applyBorder="1" applyAlignment="1">
      <alignment horizontal="centerContinuous" shrinkToFit="1"/>
    </xf>
    <xf numFmtId="0" fontId="36" fillId="0" borderId="0" xfId="47" applyFont="1">
      <alignment vertical="center"/>
    </xf>
    <xf numFmtId="0" fontId="37" fillId="0" borderId="0" xfId="47" applyFont="1" applyAlignment="1">
      <alignment horizontal="distributed" vertical="center"/>
    </xf>
    <xf numFmtId="49" fontId="36" fillId="0" borderId="0" xfId="47" applyNumberFormat="1" applyFont="1" applyAlignment="1">
      <alignment horizontal="left" vertical="center"/>
    </xf>
    <xf numFmtId="49" fontId="36" fillId="0" borderId="0" xfId="47" applyNumberFormat="1" applyFont="1" applyAlignment="1">
      <alignment horizontal="right" vertical="center"/>
    </xf>
    <xf numFmtId="0" fontId="38" fillId="0" borderId="0" xfId="47" applyFont="1">
      <alignment vertical="center"/>
    </xf>
    <xf numFmtId="49" fontId="38" fillId="0" borderId="0" xfId="47" applyNumberFormat="1" applyFont="1" applyAlignment="1">
      <alignment horizontal="centerContinuous" vertical="center"/>
    </xf>
    <xf numFmtId="0" fontId="39" fillId="0" borderId="0" xfId="47" applyFont="1" applyAlignment="1">
      <alignment horizontal="right" vertical="center"/>
    </xf>
    <xf numFmtId="49" fontId="39" fillId="0" borderId="0" xfId="47" applyNumberFormat="1" applyFont="1" applyAlignment="1">
      <alignment horizontal="right"/>
    </xf>
    <xf numFmtId="0" fontId="39" fillId="0" borderId="0" xfId="47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48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44" applyFont="1" applyFill="1" applyBorder="1" applyAlignment="1">
      <alignment vertical="center"/>
    </xf>
    <xf numFmtId="0" fontId="29" fillId="0" borderId="0" xfId="44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29" fillId="24" borderId="0" xfId="44" applyFont="1" applyFill="1" applyBorder="1" applyAlignment="1">
      <alignment vertical="center"/>
    </xf>
    <xf numFmtId="0" fontId="29" fillId="24" borderId="0" xfId="44" applyFill="1" applyBorder="1" applyAlignment="1">
      <alignment vertical="center"/>
    </xf>
    <xf numFmtId="0" fontId="0" fillId="0" borderId="0" xfId="0" applyFill="1" applyBorder="1" applyAlignment="1">
      <alignment vertical="center" shrinkToFit="1"/>
    </xf>
    <xf numFmtId="0" fontId="29" fillId="0" borderId="0" xfId="45" applyFill="1" applyBorder="1" applyAlignment="1">
      <alignment vertical="center"/>
    </xf>
    <xf numFmtId="0" fontId="0" fillId="0" borderId="0" xfId="45" applyFont="1" applyFill="1" applyBorder="1" applyAlignment="1">
      <alignment vertical="center"/>
    </xf>
    <xf numFmtId="0" fontId="0" fillId="24" borderId="0" xfId="0" applyFill="1" applyBorder="1" applyAlignment="1">
      <alignment vertical="center" shrinkToFit="1"/>
    </xf>
    <xf numFmtId="0" fontId="0" fillId="24" borderId="0" xfId="0" applyFill="1" applyBorder="1" applyAlignment="1">
      <alignment vertical="center"/>
    </xf>
    <xf numFmtId="0" fontId="0" fillId="0" borderId="0" xfId="0" applyBorder="1" applyAlignment="1"/>
    <xf numFmtId="0" fontId="30" fillId="0" borderId="0" xfId="45" applyFont="1" applyFill="1" applyBorder="1" applyAlignment="1">
      <alignment vertical="center"/>
    </xf>
    <xf numFmtId="0" fontId="0" fillId="24" borderId="0" xfId="0" applyFont="1" applyFill="1" applyBorder="1" applyAlignment="1">
      <alignment vertical="center"/>
    </xf>
    <xf numFmtId="176" fontId="3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4" fillId="0" borderId="22" xfId="41" applyBorder="1" applyAlignment="1">
      <alignment horizontal="center" vertical="center"/>
    </xf>
    <xf numFmtId="0" fontId="24" fillId="0" borderId="22" xfId="41" applyFill="1" applyBorder="1" applyAlignment="1">
      <alignment horizontal="center" vertical="center"/>
    </xf>
    <xf numFmtId="0" fontId="22" fillId="0" borderId="53" xfId="42" applyFont="1" applyFill="1" applyBorder="1" applyAlignment="1">
      <alignment horizontal="center" vertical="center"/>
    </xf>
    <xf numFmtId="0" fontId="20" fillId="0" borderId="51" xfId="42" applyFont="1" applyFill="1" applyBorder="1" applyAlignment="1">
      <alignment horizontal="center" vertical="center" shrinkToFit="1"/>
    </xf>
    <xf numFmtId="0" fontId="20" fillId="0" borderId="23" xfId="42" applyFont="1" applyFill="1" applyBorder="1" applyAlignment="1">
      <alignment horizontal="center" vertical="center" shrinkToFit="1"/>
    </xf>
    <xf numFmtId="0" fontId="20" fillId="0" borderId="22" xfId="42" applyFont="1" applyFill="1" applyBorder="1" applyAlignment="1">
      <alignment horizontal="center" vertical="center" shrinkToFit="1"/>
    </xf>
    <xf numFmtId="0" fontId="20" fillId="0" borderId="24" xfId="42" applyFont="1" applyFill="1" applyBorder="1" applyAlignment="1">
      <alignment horizontal="center" vertical="center" shrinkToFit="1"/>
    </xf>
    <xf numFmtId="0" fontId="20" fillId="0" borderId="25" xfId="42" applyFont="1" applyFill="1" applyBorder="1" applyAlignment="1">
      <alignment horizontal="center" vertical="center" shrinkToFit="1"/>
    </xf>
    <xf numFmtId="0" fontId="20" fillId="0" borderId="55" xfId="42" applyNumberFormat="1" applyFont="1" applyFill="1" applyBorder="1" applyAlignment="1">
      <alignment horizontal="distributed" vertical="center"/>
    </xf>
    <xf numFmtId="0" fontId="24" fillId="0" borderId="19" xfId="41" applyBorder="1" applyAlignment="1">
      <alignment horizontal="center" vertical="center"/>
    </xf>
    <xf numFmtId="0" fontId="24" fillId="0" borderId="18" xfId="41" applyBorder="1" applyAlignment="1">
      <alignment horizontal="center" vertical="center"/>
    </xf>
    <xf numFmtId="0" fontId="24" fillId="0" borderId="20" xfId="41" applyBorder="1" applyAlignment="1">
      <alignment horizontal="center" vertical="center"/>
    </xf>
    <xf numFmtId="0" fontId="0" fillId="0" borderId="0" xfId="0" applyAlignment="1"/>
    <xf numFmtId="0" fontId="0" fillId="0" borderId="20" xfId="0" applyBorder="1"/>
    <xf numFmtId="0" fontId="0" fillId="0" borderId="19" xfId="0" applyBorder="1"/>
    <xf numFmtId="0" fontId="24" fillId="0" borderId="22" xfId="41" applyFont="1" applyBorder="1" applyAlignment="1">
      <alignment horizontal="center" vertical="center"/>
    </xf>
    <xf numFmtId="0" fontId="24" fillId="0" borderId="22" xfId="41" applyFont="1" applyFill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4" xfId="0" applyFont="1" applyBorder="1"/>
    <xf numFmtId="0" fontId="0" fillId="0" borderId="18" xfId="0" applyBorder="1" applyAlignment="1"/>
    <xf numFmtId="0" fontId="0" fillId="0" borderId="18" xfId="0" applyBorder="1"/>
    <xf numFmtId="0" fontId="24" fillId="0" borderId="30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24" fillId="0" borderId="18" xfId="41" applyFill="1" applyBorder="1" applyAlignment="1">
      <alignment horizontal="center" vertical="center"/>
    </xf>
    <xf numFmtId="0" fontId="24" fillId="0" borderId="22" xfId="41" applyBorder="1" applyAlignment="1">
      <alignment vertical="center"/>
    </xf>
    <xf numFmtId="0" fontId="24" fillId="0" borderId="22" xfId="41" applyFill="1" applyBorder="1" applyAlignment="1">
      <alignment vertical="center"/>
    </xf>
    <xf numFmtId="0" fontId="24" fillId="0" borderId="20" xfId="41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0" fillId="24" borderId="0" xfId="44" applyFont="1" applyFill="1" applyBorder="1" applyAlignment="1">
      <alignment horizontal="center" vertical="center"/>
    </xf>
    <xf numFmtId="0" fontId="0" fillId="24" borderId="0" xfId="44" applyFont="1" applyFill="1" applyBorder="1" applyAlignment="1">
      <alignment vertical="center"/>
    </xf>
    <xf numFmtId="0" fontId="20" fillId="0" borderId="0" xfId="42" applyFont="1" applyAlignment="1">
      <alignment horizontal="center" vertical="center"/>
    </xf>
    <xf numFmtId="0" fontId="20" fillId="0" borderId="0" xfId="42" applyFont="1" applyBorder="1" applyAlignment="1">
      <alignment horizontal="center" vertical="center"/>
    </xf>
    <xf numFmtId="0" fontId="20" fillId="0" borderId="0" xfId="42" applyFont="1" applyFill="1" applyBorder="1" applyAlignment="1">
      <alignment horizontal="center" vertical="center"/>
    </xf>
    <xf numFmtId="0" fontId="20" fillId="0" borderId="0" xfId="42" applyFont="1" applyFill="1" applyAlignment="1">
      <alignment horizontal="center" vertical="center"/>
    </xf>
    <xf numFmtId="0" fontId="20" fillId="30" borderId="0" xfId="42" applyFont="1" applyFill="1" applyBorder="1" applyAlignment="1">
      <alignment horizontal="center" vertical="center"/>
    </xf>
    <xf numFmtId="0" fontId="20" fillId="30" borderId="0" xfId="42" applyFont="1" applyFill="1" applyAlignment="1">
      <alignment horizontal="center" vertical="center"/>
    </xf>
    <xf numFmtId="0" fontId="22" fillId="0" borderId="37" xfId="42" applyFont="1" applyFill="1" applyBorder="1" applyAlignment="1">
      <alignment horizontal="center" vertical="center"/>
    </xf>
    <xf numFmtId="0" fontId="22" fillId="0" borderId="59" xfId="42" applyFont="1" applyFill="1" applyBorder="1" applyAlignment="1">
      <alignment horizontal="distributed" vertical="center"/>
    </xf>
    <xf numFmtId="0" fontId="22" fillId="0" borderId="60" xfId="42" applyFont="1" applyFill="1" applyBorder="1" applyAlignment="1">
      <alignment horizontal="center" vertical="center"/>
    </xf>
    <xf numFmtId="0" fontId="20" fillId="0" borderId="60" xfId="42" applyFont="1" applyFill="1" applyBorder="1" applyAlignment="1">
      <alignment horizontal="center" vertical="center"/>
    </xf>
    <xf numFmtId="0" fontId="20" fillId="0" borderId="19" xfId="42" applyFont="1" applyFill="1" applyBorder="1" applyAlignment="1">
      <alignment horizontal="center" vertical="center"/>
    </xf>
    <xf numFmtId="0" fontId="20" fillId="0" borderId="18" xfId="42" applyFont="1" applyFill="1" applyBorder="1" applyAlignment="1">
      <alignment horizontal="center" vertical="center"/>
    </xf>
    <xf numFmtId="0" fontId="20" fillId="0" borderId="20" xfId="42" applyFont="1" applyFill="1" applyBorder="1" applyAlignment="1">
      <alignment horizontal="center" vertical="center"/>
    </xf>
    <xf numFmtId="0" fontId="20" fillId="0" borderId="21" xfId="42" applyFont="1" applyFill="1" applyBorder="1" applyAlignment="1">
      <alignment horizontal="center" vertical="center"/>
    </xf>
    <xf numFmtId="0" fontId="22" fillId="0" borderId="38" xfId="42" applyFont="1" applyFill="1" applyBorder="1" applyAlignment="1">
      <alignment horizontal="center" vertical="center"/>
    </xf>
    <xf numFmtId="0" fontId="22" fillId="0" borderId="20" xfId="42" applyFont="1" applyFill="1" applyBorder="1" applyAlignment="1">
      <alignment horizontal="distributed" vertical="center"/>
    </xf>
    <xf numFmtId="0" fontId="22" fillId="0" borderId="51" xfId="42" applyFont="1" applyFill="1" applyBorder="1" applyAlignment="1">
      <alignment horizontal="center" vertical="center"/>
    </xf>
    <xf numFmtId="0" fontId="20" fillId="0" borderId="51" xfId="42" applyFont="1" applyFill="1" applyBorder="1" applyAlignment="1">
      <alignment horizontal="center" vertical="center"/>
    </xf>
    <xf numFmtId="0" fontId="20" fillId="0" borderId="23" xfId="42" applyFont="1" applyFill="1" applyBorder="1" applyAlignment="1">
      <alignment horizontal="center" vertical="center"/>
    </xf>
    <xf numFmtId="0" fontId="20" fillId="0" borderId="22" xfId="42" applyFont="1" applyFill="1" applyBorder="1" applyAlignment="1">
      <alignment horizontal="center" vertical="center"/>
    </xf>
    <xf numFmtId="0" fontId="20" fillId="0" borderId="24" xfId="42" applyFont="1" applyFill="1" applyBorder="1" applyAlignment="1">
      <alignment horizontal="center" vertical="center"/>
    </xf>
    <xf numFmtId="0" fontId="20" fillId="0" borderId="25" xfId="42" applyFont="1" applyFill="1" applyBorder="1" applyAlignment="1">
      <alignment horizontal="center" vertical="center"/>
    </xf>
    <xf numFmtId="0" fontId="22" fillId="0" borderId="39" xfId="42" applyFont="1" applyFill="1" applyBorder="1" applyAlignment="1">
      <alignment horizontal="center" vertical="center"/>
    </xf>
    <xf numFmtId="0" fontId="22" fillId="0" borderId="28" xfId="42" applyFont="1" applyFill="1" applyBorder="1" applyAlignment="1">
      <alignment horizontal="distributed" vertical="center"/>
    </xf>
    <xf numFmtId="0" fontId="22" fillId="0" borderId="52" xfId="42" applyFont="1" applyFill="1" applyBorder="1" applyAlignment="1">
      <alignment horizontal="center" vertical="center"/>
    </xf>
    <xf numFmtId="0" fontId="20" fillId="0" borderId="52" xfId="42" applyFont="1" applyFill="1" applyBorder="1" applyAlignment="1">
      <alignment horizontal="center" vertical="center"/>
    </xf>
    <xf numFmtId="0" fontId="20" fillId="0" borderId="27" xfId="42" applyFont="1" applyFill="1" applyBorder="1" applyAlignment="1">
      <alignment horizontal="center" vertical="center"/>
    </xf>
    <xf numFmtId="0" fontId="20" fillId="0" borderId="26" xfId="42" applyFont="1" applyFill="1" applyBorder="1" applyAlignment="1">
      <alignment horizontal="center" vertical="center"/>
    </xf>
    <xf numFmtId="0" fontId="20" fillId="0" borderId="28" xfId="42" applyFont="1" applyFill="1" applyBorder="1" applyAlignment="1">
      <alignment horizontal="center" vertical="center"/>
    </xf>
    <xf numFmtId="0" fontId="20" fillId="0" borderId="29" xfId="42" applyFont="1" applyFill="1" applyBorder="1" applyAlignment="1">
      <alignment horizontal="center" vertical="center"/>
    </xf>
    <xf numFmtId="0" fontId="23" fillId="0" borderId="0" xfId="42" applyFont="1" applyBorder="1" applyAlignment="1">
      <alignment horizontal="center" vertical="center"/>
    </xf>
    <xf numFmtId="0" fontId="23" fillId="0" borderId="0" xfId="42" applyFont="1" applyBorder="1" applyAlignment="1">
      <alignment horizontal="left" vertical="center"/>
    </xf>
    <xf numFmtId="0" fontId="20" fillId="0" borderId="22" xfId="42" applyNumberFormat="1" applyFont="1" applyFill="1" applyBorder="1" applyAlignment="1">
      <alignment horizontal="center" vertical="center"/>
    </xf>
    <xf numFmtId="0" fontId="20" fillId="22" borderId="22" xfId="42" applyNumberFormat="1" applyFont="1" applyFill="1" applyBorder="1" applyAlignment="1">
      <alignment horizontal="center" vertical="center"/>
    </xf>
    <xf numFmtId="0" fontId="20" fillId="0" borderId="0" xfId="42" applyNumberFormat="1" applyFont="1" applyFill="1" applyBorder="1" applyAlignment="1">
      <alignment horizontal="center" vertical="center"/>
    </xf>
    <xf numFmtId="0" fontId="20" fillId="0" borderId="0" xfId="42" applyNumberFormat="1" applyFont="1" applyFill="1" applyAlignment="1">
      <alignment horizontal="center" vertical="center"/>
    </xf>
    <xf numFmtId="0" fontId="18" fillId="6" borderId="22" xfId="42" applyFill="1" applyBorder="1" applyAlignment="1">
      <alignment horizontal="center" vertical="center"/>
    </xf>
    <xf numFmtId="177" fontId="18" fillId="6" borderId="22" xfId="42" applyNumberFormat="1" applyFill="1" applyBorder="1" applyAlignment="1">
      <alignment horizontal="center" vertical="center"/>
    </xf>
    <xf numFmtId="0" fontId="44" fillId="6" borderId="22" xfId="42" applyFont="1" applyFill="1" applyBorder="1" applyAlignment="1">
      <alignment horizontal="center" vertical="center"/>
    </xf>
    <xf numFmtId="0" fontId="45" fillId="6" borderId="24" xfId="42" applyFont="1" applyFill="1" applyBorder="1" applyAlignment="1">
      <alignment vertical="center"/>
    </xf>
    <xf numFmtId="0" fontId="18" fillId="0" borderId="23" xfId="42" applyBorder="1" applyAlignment="1">
      <alignment vertical="center"/>
    </xf>
    <xf numFmtId="0" fontId="22" fillId="0" borderId="61" xfId="42" applyFont="1" applyFill="1" applyBorder="1" applyAlignment="1">
      <alignment horizontal="center" vertical="center"/>
    </xf>
    <xf numFmtId="0" fontId="20" fillId="0" borderId="62" xfId="42" applyNumberFormat="1" applyFont="1" applyFill="1" applyBorder="1" applyAlignment="1">
      <alignment horizontal="distributed" vertical="center"/>
    </xf>
    <xf numFmtId="0" fontId="22" fillId="0" borderId="63" xfId="42" applyFont="1" applyFill="1" applyBorder="1" applyAlignment="1">
      <alignment horizontal="center" vertical="center"/>
    </xf>
    <xf numFmtId="0" fontId="20" fillId="0" borderId="60" xfId="42" applyFont="1" applyFill="1" applyBorder="1" applyAlignment="1">
      <alignment horizontal="center" vertical="center" shrinkToFit="1"/>
    </xf>
    <xf numFmtId="0" fontId="20" fillId="0" borderId="19" xfId="42" applyFont="1" applyFill="1" applyBorder="1" applyAlignment="1">
      <alignment horizontal="center" vertical="center" shrinkToFit="1"/>
    </xf>
    <xf numFmtId="0" fontId="20" fillId="0" borderId="18" xfId="42" applyFont="1" applyFill="1" applyBorder="1" applyAlignment="1">
      <alignment horizontal="center" vertical="center" shrinkToFit="1"/>
    </xf>
    <xf numFmtId="0" fontId="20" fillId="0" borderId="20" xfId="42" applyFont="1" applyFill="1" applyBorder="1" applyAlignment="1">
      <alignment horizontal="center" vertical="center" shrinkToFit="1"/>
    </xf>
    <xf numFmtId="0" fontId="20" fillId="0" borderId="21" xfId="42" applyFont="1" applyFill="1" applyBorder="1" applyAlignment="1">
      <alignment horizontal="center" vertical="center" shrinkToFit="1"/>
    </xf>
    <xf numFmtId="0" fontId="22" fillId="0" borderId="54" xfId="42" applyFont="1" applyFill="1" applyBorder="1" applyAlignment="1">
      <alignment horizontal="center" vertical="center"/>
    </xf>
    <xf numFmtId="0" fontId="22" fillId="0" borderId="56" xfId="42" applyFont="1" applyFill="1" applyBorder="1" applyAlignment="1">
      <alignment horizontal="center" vertical="center"/>
    </xf>
    <xf numFmtId="0" fontId="20" fillId="0" borderId="57" xfId="42" applyNumberFormat="1" applyFont="1" applyFill="1" applyBorder="1" applyAlignment="1">
      <alignment horizontal="distributed" vertical="center"/>
    </xf>
    <xf numFmtId="0" fontId="22" fillId="0" borderId="58" xfId="42" applyFont="1" applyFill="1" applyBorder="1" applyAlignment="1">
      <alignment horizontal="center" vertical="center"/>
    </xf>
    <xf numFmtId="0" fontId="20" fillId="0" borderId="52" xfId="42" applyFont="1" applyFill="1" applyBorder="1" applyAlignment="1">
      <alignment horizontal="center" vertical="center" shrinkToFit="1"/>
    </xf>
    <xf numFmtId="0" fontId="20" fillId="0" borderId="27" xfId="42" applyFont="1" applyFill="1" applyBorder="1" applyAlignment="1">
      <alignment horizontal="center" vertical="center" shrinkToFit="1"/>
    </xf>
    <xf numFmtId="0" fontId="20" fillId="0" borderId="26" xfId="42" applyFont="1" applyFill="1" applyBorder="1" applyAlignment="1">
      <alignment horizontal="center" vertical="center" shrinkToFit="1"/>
    </xf>
    <xf numFmtId="0" fontId="20" fillId="0" borderId="28" xfId="42" applyFont="1" applyFill="1" applyBorder="1" applyAlignment="1">
      <alignment horizontal="center" vertical="center" shrinkToFit="1"/>
    </xf>
    <xf numFmtId="0" fontId="20" fillId="0" borderId="29" xfId="42" applyFont="1" applyFill="1" applyBorder="1" applyAlignment="1">
      <alignment horizontal="center" vertical="center" shrinkToFit="1"/>
    </xf>
    <xf numFmtId="0" fontId="23" fillId="0" borderId="0" xfId="42" applyFont="1" applyFill="1" applyBorder="1" applyAlignment="1">
      <alignment horizontal="center" vertical="center"/>
    </xf>
    <xf numFmtId="0" fontId="18" fillId="6" borderId="22" xfId="42" applyNumberFormat="1" applyFill="1" applyBorder="1" applyAlignment="1">
      <alignment horizontal="center" vertical="center"/>
    </xf>
    <xf numFmtId="0" fontId="45" fillId="6" borderId="22" xfId="42" applyFont="1" applyFill="1" applyBorder="1" applyAlignment="1">
      <alignment horizontal="center" vertical="center"/>
    </xf>
    <xf numFmtId="0" fontId="0" fillId="0" borderId="47" xfId="0" applyNumberFormat="1" applyBorder="1" applyAlignment="1">
      <alignment vertical="center"/>
    </xf>
    <xf numFmtId="0" fontId="0" fillId="24" borderId="0" xfId="0" applyFill="1" applyBorder="1"/>
    <xf numFmtId="0" fontId="0" fillId="0" borderId="0" xfId="0" applyAlignment="1">
      <alignment wrapText="1"/>
    </xf>
    <xf numFmtId="0" fontId="22" fillId="29" borderId="0" xfId="42" applyFont="1" applyFill="1" applyBorder="1" applyAlignment="1">
      <alignment horizontal="center" vertical="center"/>
    </xf>
    <xf numFmtId="0" fontId="20" fillId="29" borderId="66" xfId="42" applyNumberFormat="1" applyFont="1" applyFill="1" applyBorder="1" applyAlignment="1">
      <alignment horizontal="distributed" vertical="center"/>
    </xf>
    <xf numFmtId="0" fontId="22" fillId="29" borderId="67" xfId="42" applyFont="1" applyFill="1" applyBorder="1" applyAlignment="1">
      <alignment horizontal="center" vertical="center"/>
    </xf>
    <xf numFmtId="0" fontId="20" fillId="29" borderId="64" xfId="42" applyFont="1" applyFill="1" applyBorder="1" applyAlignment="1">
      <alignment horizontal="center" vertical="center" shrinkToFit="1"/>
    </xf>
    <xf numFmtId="0" fontId="20" fillId="29" borderId="32" xfId="42" applyFont="1" applyFill="1" applyBorder="1" applyAlignment="1">
      <alignment horizontal="center" vertical="center" shrinkToFit="1"/>
    </xf>
    <xf numFmtId="0" fontId="20" fillId="29" borderId="65" xfId="42" applyFont="1" applyFill="1" applyBorder="1" applyAlignment="1">
      <alignment horizontal="center" vertical="center" shrinkToFit="1"/>
    </xf>
    <xf numFmtId="0" fontId="20" fillId="29" borderId="33" xfId="42" applyFont="1" applyFill="1" applyBorder="1" applyAlignment="1">
      <alignment horizontal="center" vertical="center" shrinkToFit="1"/>
    </xf>
    <xf numFmtId="0" fontId="49" fillId="0" borderId="0" xfId="0" applyFont="1" applyAlignment="1">
      <alignment horizontal="center" vertical="center"/>
    </xf>
    <xf numFmtId="0" fontId="49" fillId="0" borderId="68" xfId="0" applyFont="1" applyBorder="1" applyAlignment="1">
      <alignment horizontal="center" vertical="center"/>
    </xf>
    <xf numFmtId="0" fontId="49" fillId="0" borderId="73" xfId="0" applyFont="1" applyBorder="1" applyAlignment="1">
      <alignment horizontal="center" vertical="center"/>
    </xf>
    <xf numFmtId="0" fontId="49" fillId="0" borderId="74" xfId="0" applyFont="1" applyBorder="1" applyAlignment="1">
      <alignment horizontal="center" vertical="center"/>
    </xf>
    <xf numFmtId="0" fontId="49" fillId="0" borderId="75" xfId="0" applyFont="1" applyBorder="1" applyAlignment="1">
      <alignment horizontal="center" vertical="center"/>
    </xf>
    <xf numFmtId="0" fontId="49" fillId="0" borderId="50" xfId="0" applyFont="1" applyBorder="1" applyAlignment="1">
      <alignment horizontal="center" vertical="center"/>
    </xf>
    <xf numFmtId="0" fontId="49" fillId="0" borderId="76" xfId="0" applyFont="1" applyBorder="1" applyAlignment="1">
      <alignment horizontal="center" vertical="center"/>
    </xf>
    <xf numFmtId="0" fontId="49" fillId="0" borderId="53" xfId="0" applyFont="1" applyBorder="1" applyAlignment="1">
      <alignment horizontal="center" vertical="center"/>
    </xf>
    <xf numFmtId="0" fontId="49" fillId="0" borderId="77" xfId="0" applyFont="1" applyBorder="1" applyAlignment="1">
      <alignment horizontal="center" vertical="center"/>
    </xf>
    <xf numFmtId="0" fontId="49" fillId="0" borderId="78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49" fillId="0" borderId="25" xfId="0" applyFont="1" applyBorder="1" applyAlignment="1">
      <alignment horizontal="center" vertical="center"/>
    </xf>
    <xf numFmtId="0" fontId="49" fillId="0" borderId="79" xfId="0" applyFont="1" applyBorder="1" applyAlignment="1">
      <alignment horizontal="center" vertical="center"/>
    </xf>
    <xf numFmtId="0" fontId="49" fillId="0" borderId="80" xfId="0" applyFont="1" applyBorder="1" applyAlignment="1">
      <alignment horizontal="center" vertical="center"/>
    </xf>
    <xf numFmtId="0" fontId="49" fillId="0" borderId="81" xfId="0" applyFont="1" applyBorder="1" applyAlignment="1">
      <alignment horizontal="center" vertical="center"/>
    </xf>
    <xf numFmtId="0" fontId="49" fillId="0" borderId="82" xfId="0" applyFont="1" applyBorder="1" applyAlignment="1">
      <alignment horizontal="center" vertical="center"/>
    </xf>
    <xf numFmtId="0" fontId="49" fillId="0" borderId="83" xfId="0" applyFont="1" applyBorder="1" applyAlignment="1">
      <alignment horizontal="center" vertical="center"/>
    </xf>
    <xf numFmtId="0" fontId="49" fillId="0" borderId="61" xfId="0" applyFont="1" applyBorder="1" applyAlignment="1">
      <alignment horizontal="center" vertical="center"/>
    </xf>
    <xf numFmtId="0" fontId="49" fillId="0" borderId="84" xfId="0" applyFont="1" applyBorder="1" applyAlignment="1">
      <alignment horizontal="center" vertical="center"/>
    </xf>
    <xf numFmtId="0" fontId="49" fillId="0" borderId="59" xfId="0" applyFont="1" applyBorder="1" applyAlignment="1">
      <alignment horizontal="center" vertical="center"/>
    </xf>
    <xf numFmtId="0" fontId="49" fillId="0" borderId="85" xfId="0" applyFont="1" applyBorder="1" applyAlignment="1">
      <alignment horizontal="center" vertical="center"/>
    </xf>
    <xf numFmtId="0" fontId="49" fillId="0" borderId="86" xfId="0" applyFont="1" applyBorder="1" applyAlignment="1">
      <alignment horizontal="center" vertical="center"/>
    </xf>
    <xf numFmtId="0" fontId="49" fillId="0" borderId="87" xfId="0" applyFont="1" applyBorder="1" applyAlignment="1">
      <alignment horizontal="center" vertical="center"/>
    </xf>
    <xf numFmtId="0" fontId="49" fillId="0" borderId="88" xfId="0" applyFont="1" applyBorder="1" applyAlignment="1">
      <alignment horizontal="center" vertical="center"/>
    </xf>
    <xf numFmtId="0" fontId="49" fillId="0" borderId="89" xfId="0" applyFont="1" applyBorder="1" applyAlignment="1">
      <alignment horizontal="center" vertical="center"/>
    </xf>
    <xf numFmtId="0" fontId="49" fillId="0" borderId="90" xfId="0" applyFont="1" applyBorder="1" applyAlignment="1">
      <alignment horizontal="center" vertical="center"/>
    </xf>
    <xf numFmtId="0" fontId="49" fillId="0" borderId="91" xfId="0" applyFont="1" applyBorder="1" applyAlignment="1">
      <alignment horizontal="center" vertical="center"/>
    </xf>
    <xf numFmtId="0" fontId="49" fillId="0" borderId="92" xfId="0" applyFont="1" applyBorder="1" applyAlignment="1">
      <alignment horizontal="center" vertical="center"/>
    </xf>
    <xf numFmtId="0" fontId="49" fillId="0" borderId="56" xfId="0" applyFont="1" applyBorder="1" applyAlignment="1">
      <alignment horizontal="center" vertical="center"/>
    </xf>
    <xf numFmtId="0" fontId="49" fillId="0" borderId="93" xfId="0" applyFont="1" applyBorder="1" applyAlignment="1">
      <alignment horizontal="center" vertical="center"/>
    </xf>
    <xf numFmtId="0" fontId="49" fillId="0" borderId="94" xfId="0" applyFont="1" applyBorder="1" applyAlignment="1">
      <alignment horizontal="center" vertical="center"/>
    </xf>
    <xf numFmtId="0" fontId="49" fillId="0" borderId="27" xfId="0" applyFont="1" applyBorder="1" applyAlignment="1">
      <alignment horizontal="center" vertical="center"/>
    </xf>
    <xf numFmtId="0" fontId="49" fillId="0" borderId="29" xfId="0" applyFont="1" applyBorder="1" applyAlignment="1">
      <alignment horizontal="center" vertical="center"/>
    </xf>
    <xf numFmtId="0" fontId="49" fillId="0" borderId="95" xfId="0" applyFont="1" applyBorder="1" applyAlignment="1">
      <alignment horizontal="center" vertical="center"/>
    </xf>
    <xf numFmtId="0" fontId="49" fillId="0" borderId="97" xfId="0" applyFont="1" applyBorder="1" applyAlignment="1">
      <alignment horizontal="center" vertical="center"/>
    </xf>
    <xf numFmtId="0" fontId="49" fillId="0" borderId="99" xfId="0" applyFont="1" applyBorder="1" applyAlignment="1">
      <alignment horizontal="center" vertical="center"/>
    </xf>
    <xf numFmtId="0" fontId="49" fillId="0" borderId="101" xfId="0" applyFont="1" applyBorder="1" applyAlignment="1">
      <alignment horizontal="center" vertical="center"/>
    </xf>
    <xf numFmtId="0" fontId="49" fillId="0" borderId="102" xfId="0" applyFont="1" applyBorder="1" applyAlignment="1">
      <alignment horizontal="center" vertical="center"/>
    </xf>
    <xf numFmtId="0" fontId="49" fillId="0" borderId="32" xfId="0" applyFont="1" applyBorder="1" applyAlignment="1">
      <alignment horizontal="center" vertical="center"/>
    </xf>
    <xf numFmtId="0" fontId="49" fillId="0" borderId="105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20" fillId="0" borderId="113" xfId="42" applyFont="1" applyFill="1" applyBorder="1" applyAlignment="1">
      <alignment horizontal="center" vertical="center"/>
    </xf>
    <xf numFmtId="0" fontId="22" fillId="0" borderId="114" xfId="42" applyFont="1" applyFill="1" applyBorder="1" applyAlignment="1">
      <alignment horizontal="center" vertical="center"/>
    </xf>
    <xf numFmtId="0" fontId="20" fillId="0" borderId="114" xfId="42" applyFont="1" applyFill="1" applyBorder="1" applyAlignment="1">
      <alignment horizontal="center" vertical="center" shrinkToFit="1"/>
    </xf>
    <xf numFmtId="0" fontId="20" fillId="0" borderId="40" xfId="42" applyFont="1" applyFill="1" applyBorder="1" applyAlignment="1">
      <alignment horizontal="center" vertical="center" shrinkToFit="1"/>
    </xf>
    <xf numFmtId="0" fontId="22" fillId="29" borderId="107" xfId="42" applyFont="1" applyFill="1" applyBorder="1" applyAlignment="1">
      <alignment horizontal="center" vertical="center"/>
    </xf>
    <xf numFmtId="0" fontId="20" fillId="29" borderId="108" xfId="42" applyNumberFormat="1" applyFont="1" applyFill="1" applyBorder="1" applyAlignment="1">
      <alignment horizontal="distributed" vertical="center"/>
    </xf>
    <xf numFmtId="0" fontId="22" fillId="29" borderId="108" xfId="42" applyFont="1" applyFill="1" applyBorder="1" applyAlignment="1">
      <alignment horizontal="center" vertical="center"/>
    </xf>
    <xf numFmtId="0" fontId="20" fillId="29" borderId="108" xfId="42" applyFont="1" applyFill="1" applyBorder="1" applyAlignment="1">
      <alignment horizontal="center" vertical="center" shrinkToFit="1"/>
    </xf>
    <xf numFmtId="0" fontId="20" fillId="29" borderId="109" xfId="42" applyFont="1" applyFill="1" applyBorder="1" applyAlignment="1">
      <alignment horizontal="center" vertical="center" shrinkToFit="1"/>
    </xf>
    <xf numFmtId="0" fontId="22" fillId="29" borderId="110" xfId="42" applyFont="1" applyFill="1" applyBorder="1" applyAlignment="1">
      <alignment horizontal="center" vertical="center"/>
    </xf>
    <xf numFmtId="0" fontId="20" fillId="29" borderId="111" xfId="42" applyNumberFormat="1" applyFont="1" applyFill="1" applyBorder="1" applyAlignment="1">
      <alignment horizontal="distributed" vertical="center"/>
    </xf>
    <xf numFmtId="0" fontId="22" fillId="29" borderId="111" xfId="42" applyFont="1" applyFill="1" applyBorder="1" applyAlignment="1">
      <alignment horizontal="center" vertical="center"/>
    </xf>
    <xf numFmtId="0" fontId="20" fillId="29" borderId="111" xfId="42" applyFont="1" applyFill="1" applyBorder="1" applyAlignment="1">
      <alignment horizontal="center" vertical="center" shrinkToFit="1"/>
    </xf>
    <xf numFmtId="0" fontId="20" fillId="29" borderId="112" xfId="42" applyFont="1" applyFill="1" applyBorder="1" applyAlignment="1">
      <alignment horizontal="center" vertical="center" shrinkToFit="1"/>
    </xf>
    <xf numFmtId="0" fontId="20" fillId="0" borderId="85" xfId="42" applyFont="1" applyBorder="1" applyAlignment="1">
      <alignment horizontal="center" vertical="center"/>
    </xf>
    <xf numFmtId="0" fontId="22" fillId="0" borderId="18" xfId="42" applyFont="1" applyBorder="1" applyAlignment="1">
      <alignment horizontal="center" vertical="center"/>
    </xf>
    <xf numFmtId="0" fontId="20" fillId="0" borderId="18" xfId="42" applyFont="1" applyBorder="1" applyAlignment="1">
      <alignment horizontal="center" vertical="center"/>
    </xf>
    <xf numFmtId="0" fontId="20" fillId="0" borderId="20" xfId="42" applyFont="1" applyBorder="1" applyAlignment="1">
      <alignment horizontal="center" vertical="center"/>
    </xf>
    <xf numFmtId="0" fontId="20" fillId="29" borderId="107" xfId="42" applyFont="1" applyFill="1" applyBorder="1" applyAlignment="1">
      <alignment horizontal="center" vertical="center"/>
    </xf>
    <xf numFmtId="0" fontId="20" fillId="29" borderId="108" xfId="42" applyFont="1" applyFill="1" applyBorder="1" applyAlignment="1">
      <alignment horizontal="distributed" vertical="center"/>
    </xf>
    <xf numFmtId="0" fontId="20" fillId="29" borderId="115" xfId="42" applyFont="1" applyFill="1" applyBorder="1" applyAlignment="1">
      <alignment horizontal="center" vertical="center"/>
    </xf>
    <xf numFmtId="0" fontId="20" fillId="29" borderId="116" xfId="42" applyFont="1" applyFill="1" applyBorder="1" applyAlignment="1">
      <alignment horizontal="distributed" vertical="center"/>
    </xf>
    <xf numFmtId="0" fontId="22" fillId="29" borderId="116" xfId="42" applyFont="1" applyFill="1" applyBorder="1" applyAlignment="1">
      <alignment horizontal="center" vertical="center"/>
    </xf>
    <xf numFmtId="0" fontId="20" fillId="29" borderId="116" xfId="42" applyFont="1" applyFill="1" applyBorder="1" applyAlignment="1">
      <alignment horizontal="center" vertical="center" shrinkToFit="1"/>
    </xf>
    <xf numFmtId="0" fontId="20" fillId="29" borderId="117" xfId="42" applyFont="1" applyFill="1" applyBorder="1" applyAlignment="1">
      <alignment horizontal="center" vertical="center" shrinkToFit="1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2" fillId="0" borderId="33" xfId="42" applyFont="1" applyBorder="1" applyAlignment="1">
      <alignment horizontal="center" vertical="center"/>
    </xf>
    <xf numFmtId="0" fontId="22" fillId="0" borderId="64" xfId="42" applyFont="1" applyBorder="1" applyAlignment="1">
      <alignment horizontal="center" vertical="center"/>
    </xf>
    <xf numFmtId="0" fontId="20" fillId="0" borderId="64" xfId="42" applyFont="1" applyBorder="1" applyAlignment="1">
      <alignment horizontal="center" vertical="center" shrinkToFit="1"/>
    </xf>
    <xf numFmtId="0" fontId="20" fillId="0" borderId="32" xfId="42" applyFont="1" applyBorder="1" applyAlignment="1">
      <alignment horizontal="center" vertical="center" shrinkToFit="1"/>
    </xf>
    <xf numFmtId="0" fontId="20" fillId="0" borderId="65" xfId="42" applyFont="1" applyBorder="1" applyAlignment="1">
      <alignment horizontal="center" vertical="center" shrinkToFit="1"/>
    </xf>
    <xf numFmtId="0" fontId="20" fillId="0" borderId="33" xfId="42" applyFont="1" applyBorder="1" applyAlignment="1">
      <alignment horizontal="center" vertical="center" shrinkToFit="1"/>
    </xf>
    <xf numFmtId="0" fontId="22" fillId="29" borderId="120" xfId="42" applyFont="1" applyFill="1" applyBorder="1" applyAlignment="1">
      <alignment horizontal="center" vertical="center"/>
    </xf>
    <xf numFmtId="0" fontId="20" fillId="29" borderId="121" xfId="42" applyFont="1" applyFill="1" applyBorder="1" applyAlignment="1">
      <alignment horizontal="distributed" vertical="center"/>
    </xf>
    <xf numFmtId="0" fontId="22" fillId="29" borderId="122" xfId="42" applyFont="1" applyFill="1" applyBorder="1" applyAlignment="1">
      <alignment horizontal="center" vertical="center"/>
    </xf>
    <xf numFmtId="0" fontId="20" fillId="29" borderId="123" xfId="42" applyFont="1" applyFill="1" applyBorder="1" applyAlignment="1">
      <alignment horizontal="center" vertical="center" shrinkToFit="1"/>
    </xf>
    <xf numFmtId="0" fontId="20" fillId="29" borderId="50" xfId="42" applyFont="1" applyFill="1" applyBorder="1" applyAlignment="1">
      <alignment horizontal="center" vertical="center" shrinkToFit="1"/>
    </xf>
    <xf numFmtId="0" fontId="20" fillId="29" borderId="124" xfId="42" applyFont="1" applyFill="1" applyBorder="1" applyAlignment="1">
      <alignment horizontal="center" vertical="center" shrinkToFit="1"/>
    </xf>
    <xf numFmtId="0" fontId="20" fillId="29" borderId="125" xfId="42" applyFont="1" applyFill="1" applyBorder="1" applyAlignment="1">
      <alignment horizontal="center" vertical="center" shrinkToFit="1"/>
    </xf>
    <xf numFmtId="0" fontId="22" fillId="29" borderId="126" xfId="42" applyFont="1" applyFill="1" applyBorder="1" applyAlignment="1">
      <alignment horizontal="center" vertical="center"/>
    </xf>
    <xf numFmtId="0" fontId="20" fillId="29" borderId="127" xfId="42" applyFont="1" applyFill="1" applyBorder="1" applyAlignment="1">
      <alignment horizontal="distributed" vertical="center"/>
    </xf>
    <xf numFmtId="0" fontId="22" fillId="29" borderId="63" xfId="42" applyFont="1" applyFill="1" applyBorder="1" applyAlignment="1">
      <alignment horizontal="center" vertical="center"/>
    </xf>
    <xf numFmtId="0" fontId="20" fillId="29" borderId="60" xfId="42" applyFont="1" applyFill="1" applyBorder="1" applyAlignment="1">
      <alignment horizontal="center" vertical="center" shrinkToFit="1"/>
    </xf>
    <xf numFmtId="0" fontId="20" fillId="29" borderId="85" xfId="42" applyFont="1" applyFill="1" applyBorder="1" applyAlignment="1">
      <alignment horizontal="center" vertical="center" shrinkToFit="1"/>
    </xf>
    <xf numFmtId="0" fontId="20" fillId="29" borderId="18" xfId="42" applyFont="1" applyFill="1" applyBorder="1" applyAlignment="1">
      <alignment horizontal="center" vertical="center" shrinkToFit="1"/>
    </xf>
    <xf numFmtId="0" fontId="20" fillId="29" borderId="20" xfId="42" applyFont="1" applyFill="1" applyBorder="1" applyAlignment="1">
      <alignment horizontal="center" vertical="center" shrinkToFit="1"/>
    </xf>
    <xf numFmtId="0" fontId="20" fillId="29" borderId="128" xfId="42" applyFont="1" applyFill="1" applyBorder="1" applyAlignment="1">
      <alignment horizontal="distributed" vertical="center"/>
    </xf>
    <xf numFmtId="0" fontId="20" fillId="29" borderId="129" xfId="42" applyFont="1" applyFill="1" applyBorder="1" applyAlignment="1">
      <alignment horizontal="center" vertical="center" shrinkToFit="1"/>
    </xf>
    <xf numFmtId="0" fontId="20" fillId="29" borderId="107" xfId="42" applyFont="1" applyFill="1" applyBorder="1" applyAlignment="1">
      <alignment horizontal="center" vertical="center" shrinkToFit="1"/>
    </xf>
    <xf numFmtId="0" fontId="22" fillId="29" borderId="130" xfId="42" applyFont="1" applyFill="1" applyBorder="1" applyAlignment="1">
      <alignment horizontal="center" vertical="center"/>
    </xf>
    <xf numFmtId="0" fontId="22" fillId="29" borderId="131" xfId="42" applyFont="1" applyFill="1" applyBorder="1" applyAlignment="1">
      <alignment horizontal="center" vertical="center"/>
    </xf>
    <xf numFmtId="0" fontId="20" fillId="29" borderId="132" xfId="42" applyFont="1" applyFill="1" applyBorder="1" applyAlignment="1">
      <alignment horizontal="distributed" vertical="center"/>
    </xf>
    <xf numFmtId="0" fontId="22" fillId="29" borderId="133" xfId="42" applyFont="1" applyFill="1" applyBorder="1" applyAlignment="1">
      <alignment horizontal="center" vertical="center"/>
    </xf>
    <xf numFmtId="0" fontId="20" fillId="29" borderId="134" xfId="42" applyFont="1" applyFill="1" applyBorder="1" applyAlignment="1">
      <alignment horizontal="center" vertical="center" shrinkToFit="1"/>
    </xf>
    <xf numFmtId="0" fontId="20" fillId="29" borderId="115" xfId="42" applyFont="1" applyFill="1" applyBorder="1" applyAlignment="1">
      <alignment horizontal="center" vertical="center" shrinkToFit="1"/>
    </xf>
    <xf numFmtId="0" fontId="22" fillId="0" borderId="61" xfId="42" applyFont="1" applyBorder="1" applyAlignment="1">
      <alignment horizontal="center" vertical="center"/>
    </xf>
    <xf numFmtId="0" fontId="20" fillId="0" borderId="127" xfId="42" applyFont="1" applyBorder="1" applyAlignment="1">
      <alignment horizontal="distributed" vertical="center"/>
    </xf>
    <xf numFmtId="0" fontId="22" fillId="0" borderId="63" xfId="42" applyFont="1" applyBorder="1" applyAlignment="1">
      <alignment horizontal="center" vertical="center"/>
    </xf>
    <xf numFmtId="0" fontId="20" fillId="0" borderId="60" xfId="42" applyFont="1" applyBorder="1" applyAlignment="1">
      <alignment horizontal="center" vertical="center" shrinkToFit="1"/>
    </xf>
    <xf numFmtId="0" fontId="20" fillId="0" borderId="85" xfId="42" applyFont="1" applyBorder="1" applyAlignment="1">
      <alignment horizontal="center" vertical="center" shrinkToFit="1"/>
    </xf>
    <xf numFmtId="0" fontId="20" fillId="0" borderId="18" xfId="42" applyFont="1" applyBorder="1" applyAlignment="1">
      <alignment horizontal="center" vertical="center" shrinkToFit="1"/>
    </xf>
    <xf numFmtId="0" fontId="20" fillId="0" borderId="20" xfId="42" applyFont="1" applyBorder="1" applyAlignment="1">
      <alignment horizontal="center" vertical="center" shrinkToFit="1"/>
    </xf>
    <xf numFmtId="0" fontId="20" fillId="0" borderId="86" xfId="42" applyFont="1" applyBorder="1" applyAlignment="1">
      <alignment horizontal="center" vertical="center" shrinkToFit="1"/>
    </xf>
    <xf numFmtId="0" fontId="22" fillId="0" borderId="135" xfId="42" applyFont="1" applyBorder="1" applyAlignment="1">
      <alignment horizontal="center" vertical="center"/>
    </xf>
    <xf numFmtId="0" fontId="20" fillId="0" borderId="128" xfId="42" applyFont="1" applyBorder="1" applyAlignment="1">
      <alignment horizontal="distributed" vertical="center"/>
    </xf>
    <xf numFmtId="0" fontId="22" fillId="0" borderId="130" xfId="42" applyFont="1" applyBorder="1" applyAlignment="1">
      <alignment horizontal="center" vertical="center"/>
    </xf>
    <xf numFmtId="0" fontId="20" fillId="0" borderId="129" xfId="42" applyFont="1" applyBorder="1" applyAlignment="1">
      <alignment horizontal="center" vertical="center" shrinkToFit="1"/>
    </xf>
    <xf numFmtId="0" fontId="20" fillId="0" borderId="107" xfId="42" applyFont="1" applyBorder="1" applyAlignment="1">
      <alignment horizontal="center" vertical="center" shrinkToFit="1"/>
    </xf>
    <xf numFmtId="0" fontId="20" fillId="0" borderId="108" xfId="42" applyFont="1" applyBorder="1" applyAlignment="1">
      <alignment horizontal="center" vertical="center" shrinkToFit="1"/>
    </xf>
    <xf numFmtId="0" fontId="20" fillId="0" borderId="109" xfId="42" applyFont="1" applyBorder="1" applyAlignment="1">
      <alignment horizontal="center" vertical="center" shrinkToFit="1"/>
    </xf>
    <xf numFmtId="0" fontId="20" fillId="0" borderId="118" xfId="42" applyFont="1" applyBorder="1" applyAlignment="1">
      <alignment horizontal="center" vertical="center" shrinkToFit="1"/>
    </xf>
    <xf numFmtId="0" fontId="22" fillId="0" borderId="56" xfId="42" applyFont="1" applyBorder="1" applyAlignment="1">
      <alignment horizontal="center" vertical="center"/>
    </xf>
    <xf numFmtId="0" fontId="20" fillId="0" borderId="136" xfId="42" applyFont="1" applyBorder="1" applyAlignment="1">
      <alignment horizontal="distributed" vertical="center"/>
    </xf>
    <xf numFmtId="0" fontId="22" fillId="0" borderId="137" xfId="42" applyFont="1" applyBorder="1" applyAlignment="1">
      <alignment horizontal="center" vertical="center"/>
    </xf>
    <xf numFmtId="0" fontId="20" fillId="0" borderId="52" xfId="42" applyFont="1" applyBorder="1" applyAlignment="1">
      <alignment horizontal="center" vertical="center" shrinkToFit="1"/>
    </xf>
    <xf numFmtId="0" fontId="20" fillId="0" borderId="110" xfId="42" applyFont="1" applyBorder="1" applyAlignment="1">
      <alignment horizontal="center" vertical="center" shrinkToFit="1"/>
    </xf>
    <xf numFmtId="0" fontId="20" fillId="0" borderId="111" xfId="42" applyFont="1" applyBorder="1" applyAlignment="1">
      <alignment horizontal="center" vertical="center" shrinkToFit="1"/>
    </xf>
    <xf numFmtId="0" fontId="20" fillId="0" borderId="112" xfId="42" applyFont="1" applyBorder="1" applyAlignment="1">
      <alignment horizontal="center" vertical="center" shrinkToFit="1"/>
    </xf>
    <xf numFmtId="0" fontId="20" fillId="0" borderId="119" xfId="42" applyFont="1" applyBorder="1" applyAlignment="1">
      <alignment horizontal="center" vertical="center" shrinkToFit="1"/>
    </xf>
    <xf numFmtId="0" fontId="23" fillId="0" borderId="0" xfId="42" applyFont="1" applyAlignment="1">
      <alignment horizontal="center" vertical="center"/>
    </xf>
    <xf numFmtId="0" fontId="23" fillId="0" borderId="0" xfId="42" applyFont="1" applyAlignment="1">
      <alignment horizontal="left" vertical="center"/>
    </xf>
    <xf numFmtId="0" fontId="20" fillId="0" borderId="108" xfId="42" applyFont="1" applyBorder="1" applyAlignment="1">
      <alignment horizontal="center" vertical="center"/>
    </xf>
    <xf numFmtId="0" fontId="20" fillId="22" borderId="108" xfId="42" applyFont="1" applyFill="1" applyBorder="1" applyAlignment="1">
      <alignment horizontal="center" vertical="center"/>
    </xf>
    <xf numFmtId="0" fontId="18" fillId="6" borderId="108" xfId="42" applyFill="1" applyBorder="1" applyAlignment="1">
      <alignment horizontal="center" vertical="center"/>
    </xf>
    <xf numFmtId="0" fontId="45" fillId="6" borderId="108" xfId="42" applyFont="1" applyFill="1" applyBorder="1" applyAlignment="1">
      <alignment horizontal="center" vertical="center"/>
    </xf>
    <xf numFmtId="0" fontId="45" fillId="6" borderId="109" xfId="42" applyFont="1" applyFill="1" applyBorder="1" applyAlignment="1">
      <alignment vertical="center"/>
    </xf>
    <xf numFmtId="0" fontId="18" fillId="0" borderId="107" xfId="42" applyBorder="1" applyAlignment="1">
      <alignment vertical="center"/>
    </xf>
    <xf numFmtId="0" fontId="24" fillId="0" borderId="126" xfId="0" applyFont="1" applyBorder="1"/>
    <xf numFmtId="0" fontId="24" fillId="0" borderId="115" xfId="0" applyFont="1" applyBorder="1"/>
    <xf numFmtId="0" fontId="24" fillId="0" borderId="117" xfId="0" applyFont="1" applyBorder="1"/>
    <xf numFmtId="0" fontId="24" fillId="0" borderId="85" xfId="0" applyFont="1" applyBorder="1"/>
    <xf numFmtId="0" fontId="24" fillId="0" borderId="131" xfId="0" applyFont="1" applyBorder="1"/>
    <xf numFmtId="0" fontId="26" fillId="0" borderId="0" xfId="0" applyFont="1" applyAlignment="1">
      <alignment horizontal="center"/>
    </xf>
    <xf numFmtId="0" fontId="24" fillId="0" borderId="0" xfId="48" applyFont="1" applyAlignment="1">
      <alignment horizontal="distributed" vertical="center"/>
    </xf>
    <xf numFmtId="0" fontId="24" fillId="0" borderId="0" xfId="48" applyFont="1" applyAlignment="1">
      <alignment horizontal="center" vertical="center"/>
    </xf>
    <xf numFmtId="0" fontId="33" fillId="0" borderId="0" xfId="47" applyFont="1" applyAlignment="1">
      <alignment vertical="center" shrinkToFit="1"/>
    </xf>
    <xf numFmtId="0" fontId="29" fillId="0" borderId="0" xfId="47" applyAlignment="1">
      <alignment vertical="center" shrinkToFit="1"/>
    </xf>
    <xf numFmtId="0" fontId="33" fillId="0" borderId="0" xfId="47" applyFont="1">
      <alignment vertical="center"/>
    </xf>
    <xf numFmtId="0" fontId="29" fillId="0" borderId="0" xfId="47">
      <alignment vertical="center"/>
    </xf>
    <xf numFmtId="0" fontId="32" fillId="0" borderId="0" xfId="47" applyFont="1" applyAlignment="1">
      <alignment horizontal="distributed" vertical="center"/>
    </xf>
    <xf numFmtId="176" fontId="32" fillId="0" borderId="0" xfId="47" applyNumberFormat="1" applyFont="1" applyAlignment="1">
      <alignment horizontal="distributed" vertical="center"/>
    </xf>
    <xf numFmtId="0" fontId="20" fillId="0" borderId="35" xfId="42" applyFont="1" applyBorder="1" applyAlignment="1">
      <alignment horizontal="center" vertical="center"/>
    </xf>
    <xf numFmtId="0" fontId="50" fillId="0" borderId="13" xfId="42" applyFont="1" applyBorder="1" applyAlignment="1">
      <alignment horizontal="center" vertical="center"/>
    </xf>
    <xf numFmtId="0" fontId="51" fillId="0" borderId="13" xfId="42" applyFont="1" applyBorder="1" applyAlignment="1">
      <alignment horizontal="center" vertical="center"/>
    </xf>
    <xf numFmtId="0" fontId="23" fillId="0" borderId="0" xfId="42" applyFont="1" applyBorder="1" applyAlignment="1">
      <alignment horizontal="right" vertical="center"/>
    </xf>
    <xf numFmtId="0" fontId="20" fillId="0" borderId="126" xfId="42" applyFont="1" applyBorder="1" applyAlignment="1">
      <alignment horizontal="center" vertical="center"/>
    </xf>
    <xf numFmtId="0" fontId="21" fillId="0" borderId="13" xfId="42" applyFont="1" applyBorder="1" applyAlignment="1">
      <alignment horizontal="center" vertical="center"/>
    </xf>
    <xf numFmtId="0" fontId="18" fillId="0" borderId="13" xfId="42" applyBorder="1" applyAlignment="1">
      <alignment horizontal="center" vertical="center"/>
    </xf>
    <xf numFmtId="0" fontId="23" fillId="0" borderId="0" xfId="42" applyFont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4" fillId="0" borderId="0" xfId="0" applyFont="1" applyBorder="1" applyAlignment="1">
      <alignment horizontal="center" vertical="center"/>
    </xf>
    <xf numFmtId="176" fontId="24" fillId="0" borderId="0" xfId="0" applyNumberFormat="1" applyFont="1" applyAlignment="1">
      <alignment horizontal="distributed" vertical="center"/>
    </xf>
    <xf numFmtId="176" fontId="24" fillId="0" borderId="0" xfId="0" applyNumberFormat="1" applyFont="1" applyBorder="1" applyAlignment="1">
      <alignment horizontal="distributed" vertical="center"/>
    </xf>
    <xf numFmtId="176" fontId="24" fillId="0" borderId="0" xfId="0" applyNumberFormat="1" applyFont="1" applyBorder="1" applyAlignment="1">
      <alignment horizontal="distributed" vertical="center" shrinkToFit="1"/>
    </xf>
    <xf numFmtId="0" fontId="24" fillId="0" borderId="0" xfId="0" applyFont="1" applyAlignment="1">
      <alignment horizontal="distributed" vertical="center" shrinkToFit="1"/>
    </xf>
    <xf numFmtId="0" fontId="24" fillId="0" borderId="0" xfId="0" applyFont="1" applyAlignment="1">
      <alignment horizontal="distributed" vertical="center"/>
    </xf>
    <xf numFmtId="0" fontId="49" fillId="0" borderId="53" xfId="0" applyFont="1" applyBorder="1" applyAlignment="1">
      <alignment horizontal="center" vertical="center"/>
    </xf>
    <xf numFmtId="0" fontId="49" fillId="0" borderId="56" xfId="0" applyFont="1" applyBorder="1" applyAlignment="1">
      <alignment horizontal="center" vertical="center"/>
    </xf>
    <xf numFmtId="0" fontId="49" fillId="0" borderId="89" xfId="0" applyFont="1" applyBorder="1" applyAlignment="1">
      <alignment horizontal="center" vertical="center"/>
    </xf>
    <xf numFmtId="0" fontId="49" fillId="0" borderId="106" xfId="0" applyFont="1" applyBorder="1" applyAlignment="1">
      <alignment horizontal="center" vertical="center"/>
    </xf>
    <xf numFmtId="0" fontId="49" fillId="0" borderId="25" xfId="0" applyFont="1" applyBorder="1" applyAlignment="1">
      <alignment horizontal="center" vertical="center"/>
    </xf>
    <xf numFmtId="0" fontId="49" fillId="0" borderId="29" xfId="0" applyFont="1" applyBorder="1" applyAlignment="1">
      <alignment horizontal="center" vertical="center"/>
    </xf>
    <xf numFmtId="0" fontId="49" fillId="0" borderId="92" xfId="0" applyFont="1" applyBorder="1" applyAlignment="1">
      <alignment horizontal="center" vertical="center"/>
    </xf>
    <xf numFmtId="0" fontId="49" fillId="0" borderId="79" xfId="0" applyFont="1" applyBorder="1" applyAlignment="1">
      <alignment horizontal="center" vertical="center"/>
    </xf>
    <xf numFmtId="0" fontId="49" fillId="0" borderId="100" xfId="0" applyFont="1" applyBorder="1" applyAlignment="1">
      <alignment horizontal="center" vertical="center"/>
    </xf>
    <xf numFmtId="0" fontId="49" fillId="0" borderId="83" xfId="0" applyFont="1" applyBorder="1" applyAlignment="1">
      <alignment horizontal="center" vertical="center"/>
    </xf>
    <xf numFmtId="0" fontId="49" fillId="0" borderId="61" xfId="0" applyFont="1" applyBorder="1" applyAlignment="1">
      <alignment horizontal="center" vertical="center"/>
    </xf>
    <xf numFmtId="0" fontId="49" fillId="0" borderId="103" xfId="0" applyFont="1" applyBorder="1" applyAlignment="1">
      <alignment horizontal="center" vertical="center"/>
    </xf>
    <xf numFmtId="0" fontId="49" fillId="0" borderId="86" xfId="0" applyFont="1" applyBorder="1" applyAlignment="1">
      <alignment horizontal="center" vertical="center"/>
    </xf>
    <xf numFmtId="0" fontId="49" fillId="0" borderId="87" xfId="0" applyFont="1" applyBorder="1" applyAlignment="1">
      <alignment horizontal="center" vertical="center"/>
    </xf>
    <xf numFmtId="0" fontId="49" fillId="0" borderId="91" xfId="0" applyFont="1" applyBorder="1" applyAlignment="1">
      <alignment horizontal="center" vertical="center"/>
    </xf>
    <xf numFmtId="0" fontId="49" fillId="0" borderId="104" xfId="0" applyFont="1" applyBorder="1" applyAlignment="1">
      <alignment horizontal="center" vertical="center"/>
    </xf>
    <xf numFmtId="0" fontId="49" fillId="0" borderId="96" xfId="0" applyFont="1" applyBorder="1" applyAlignment="1">
      <alignment horizontal="center" vertical="center"/>
    </xf>
    <xf numFmtId="0" fontId="49" fillId="0" borderId="98" xfId="0" applyFont="1" applyBorder="1" applyAlignment="1">
      <alignment horizontal="center" vertical="center"/>
    </xf>
    <xf numFmtId="0" fontId="49" fillId="0" borderId="73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9" fillId="0" borderId="69" xfId="0" applyFont="1" applyBorder="1" applyAlignment="1">
      <alignment horizontal="center" vertical="center"/>
    </xf>
    <xf numFmtId="0" fontId="49" fillId="0" borderId="70" xfId="0" applyFont="1" applyBorder="1" applyAlignment="1">
      <alignment horizontal="center" vertical="center"/>
    </xf>
    <xf numFmtId="0" fontId="49" fillId="0" borderId="71" xfId="0" applyFont="1" applyBorder="1" applyAlignment="1">
      <alignment horizontal="center" vertical="center"/>
    </xf>
    <xf numFmtId="0" fontId="49" fillId="0" borderId="72" xfId="0" applyFont="1" applyBorder="1" applyAlignment="1">
      <alignment horizontal="center" vertical="center"/>
    </xf>
    <xf numFmtId="0" fontId="27" fillId="0" borderId="13" xfId="43" applyFont="1" applyBorder="1" applyAlignment="1">
      <alignment horizontal="left" vertical="center"/>
    </xf>
    <xf numFmtId="0" fontId="27" fillId="0" borderId="0" xfId="43" applyFont="1" applyBorder="1" applyAlignment="1">
      <alignment horizontal="left" vertical="center"/>
    </xf>
    <xf numFmtId="0" fontId="25" fillId="0" borderId="40" xfId="43" applyFont="1" applyFill="1" applyBorder="1" applyAlignment="1">
      <alignment horizontal="center" vertical="center"/>
    </xf>
    <xf numFmtId="0" fontId="25" fillId="0" borderId="41" xfId="43" applyFont="1" applyFill="1" applyBorder="1" applyAlignment="1">
      <alignment horizontal="center" vertical="center"/>
    </xf>
    <xf numFmtId="0" fontId="25" fillId="0" borderId="42" xfId="43" applyFont="1" applyFill="1" applyBorder="1" applyAlignment="1">
      <alignment horizontal="center" vertical="center"/>
    </xf>
    <xf numFmtId="0" fontId="20" fillId="0" borderId="43" xfId="43" applyFont="1" applyFill="1" applyBorder="1" applyAlignment="1">
      <alignment horizontal="center" vertical="center" wrapText="1"/>
    </xf>
    <xf numFmtId="0" fontId="20" fillId="0" borderId="44" xfId="43" applyFont="1" applyFill="1" applyBorder="1" applyAlignment="1">
      <alignment horizontal="center" vertical="center"/>
    </xf>
    <xf numFmtId="0" fontId="27" fillId="0" borderId="43" xfId="43" applyFont="1" applyFill="1" applyBorder="1" applyAlignment="1">
      <alignment horizontal="center" vertical="center"/>
    </xf>
    <xf numFmtId="0" fontId="27" fillId="0" borderId="44" xfId="43" applyFont="1" applyFill="1" applyBorder="1" applyAlignment="1">
      <alignment horizontal="center" vertical="center"/>
    </xf>
    <xf numFmtId="0" fontId="20" fillId="0" borderId="45" xfId="43" applyFont="1" applyFill="1" applyBorder="1" applyAlignment="1">
      <alignment horizontal="distributed" vertical="center"/>
    </xf>
    <xf numFmtId="0" fontId="20" fillId="0" borderId="14" xfId="43" applyFont="1" applyFill="1" applyBorder="1" applyAlignment="1">
      <alignment horizontal="distributed" vertical="center"/>
    </xf>
    <xf numFmtId="0" fontId="20" fillId="0" borderId="46" xfId="43" applyFont="1" applyFill="1" applyBorder="1" applyAlignment="1">
      <alignment horizontal="distributed" vertical="center"/>
    </xf>
    <xf numFmtId="0" fontId="20" fillId="0" borderId="16" xfId="43" applyFont="1" applyFill="1" applyBorder="1" applyAlignment="1">
      <alignment horizontal="distributed" vertical="center"/>
    </xf>
    <xf numFmtId="0" fontId="20" fillId="0" borderId="45" xfId="43" applyFont="1" applyFill="1" applyBorder="1" applyAlignment="1">
      <alignment horizontal="center" vertical="center"/>
    </xf>
    <xf numFmtId="0" fontId="20" fillId="0" borderId="14" xfId="43" applyFont="1" applyFill="1" applyBorder="1" applyAlignment="1">
      <alignment horizontal="center" vertical="center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2" xr:uid="{00000000-0005-0000-0000-00002A000000}"/>
    <cellStyle name="標準 2 3" xfId="47" xr:uid="{00000000-0005-0000-0000-00002B000000}"/>
    <cellStyle name="標準 3" xfId="48" xr:uid="{00000000-0005-0000-0000-00002C000000}"/>
    <cellStyle name="標準_H16県新人戦登録選手一覧" xfId="43" xr:uid="{00000000-0005-0000-0000-00002D000000}"/>
    <cellStyle name="標準_県新人戦シード" xfId="44" xr:uid="{00000000-0005-0000-0000-00002E000000}"/>
    <cellStyle name="標準_県新人戦シード_1" xfId="45" xr:uid="{00000000-0005-0000-0000-00002F000000}"/>
    <cellStyle name="良い" xfId="46" builtinId="26" customBuiltin="1"/>
  </cellStyles>
  <dxfs count="129">
    <dxf>
      <font>
        <name val="HG丸ｺﾞｼｯｸM-PRO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G丸ｺﾞｼｯｸM-PRO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G丸ｺﾞｼｯｸM-PRO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G丸ｺﾞｼｯｸM-PRO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G丸ｺﾞｼｯｸM-PRO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G丸ｺﾞｼｯｸM-PRO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G丸ｺﾞｼｯｸM-PRO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G丸ｺﾞｼｯｸM-PRO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G丸ｺﾞｼｯｸM-PRO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G丸ｺﾞｼｯｸM-PRO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G丸ｺﾞｼｯｸM-PRO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G丸ｺﾞｼｯｸM-PRO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G丸ｺﾞｼｯｸM-PRO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G丸ｺﾞｼｯｸM-PRO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G丸ｺﾞｼｯｸM-PRO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HG丸ｺﾞｼｯｸM-PRO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HG丸ｺﾞｼｯｸM-PRO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HG丸ｺﾞｼｯｸM-PRO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HG丸ｺﾞｼｯｸM-PRO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HG丸ｺﾞｼｯｸM-PRO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HG丸ｺﾞｼｯｸM-PRO"/>
        <scheme val="none"/>
      </font>
    </dxf>
    <dxf>
      <border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condense val="0"/>
        <extend val="0"/>
        <color indexed="26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G丸ｺﾞｼｯｸM-PRO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G丸ｺﾞｼｯｸM-PRO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G丸ｺﾞｼｯｸM-PRO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G丸ｺﾞｼｯｸM-PRO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G丸ｺﾞｼｯｸM-PRO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G丸ｺﾞｼｯｸM-PRO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G丸ｺﾞｼｯｸM-PRO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G丸ｺﾞｼｯｸM-PRO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G丸ｺﾞｼｯｸM-PRO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G丸ｺﾞｼｯｸM-PRO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1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HG丸ｺﾞｼｯｸM-PRO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G丸ｺﾞｼｯｸM-PRO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distributed" vertical="center" textRotation="0" wrapText="0" indent="0" justifyLastLine="0" shrinkToFit="0" readingOrder="0"/>
      <border diagonalUp="0" diagonalDown="0">
        <left style="thin">
          <color indexed="8"/>
        </left>
        <right style="medium">
          <color indexed="8"/>
        </right>
        <top style="thin">
          <color indexed="8"/>
        </top>
        <bottom style="thin">
          <color indexed="8"/>
        </bottom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HG丸ｺﾞｼｯｸM-PRO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border outline="0">
        <left style="double">
          <color indexed="64"/>
        </left>
        <right style="double">
          <color indexed="64"/>
        </right>
        <top style="double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G丸ｺﾞｼｯｸM-PRO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G丸ｺﾞｼｯｸM-PRO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G丸ｺﾞｼｯｸM-PRO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G丸ｺﾞｼｯｸM-PRO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G丸ｺﾞｼｯｸM-PRO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G丸ｺﾞｼｯｸM-PRO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G丸ｺﾞｼｯｸM-PRO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G丸ｺﾞｼｯｸM-PRO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G丸ｺﾞｼｯｸM-PRO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G丸ｺﾞｼｯｸM-PRO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1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HG丸ｺﾞｼｯｸM-PRO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G丸ｺﾞｼｯｸM-PRO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distributed" vertical="center" textRotation="0" wrapText="0" indent="0" justifyLastLine="0" shrinkToFit="0" readingOrder="0"/>
      <border diagonalUp="0" diagonalDown="0">
        <left style="thin">
          <color indexed="8"/>
        </left>
        <right style="medium">
          <color indexed="8"/>
        </right>
        <top style="thin">
          <color indexed="8"/>
        </top>
        <bottom style="thin">
          <color indexed="8"/>
        </bottom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HG丸ｺﾞｼｯｸM-PRO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border outline="0">
        <left style="double">
          <color indexed="64"/>
        </left>
        <right style="double">
          <color indexed="64"/>
        </right>
        <top style="double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G丸ｺﾞｼｯｸM-PR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condense val="0"/>
        <extend val="0"/>
        <color indexed="26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G丸ｺﾞｼｯｸM-PRO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G丸ｺﾞｼｯｸM-PRO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G丸ｺﾞｼｯｸM-PRO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G丸ｺﾞｼｯｸM-PRO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G丸ｺﾞｼｯｸM-PRO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G丸ｺﾞｼｯｸM-PRO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G丸ｺﾞｼｯｸM-PRO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G丸ｺﾞｼｯｸM-PRO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G丸ｺﾞｼｯｸM-PRO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G丸ｺﾞｼｯｸM-PRO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HG丸ｺﾞｼｯｸM-PRO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G丸ｺﾞｼｯｸM-PRO"/>
        <scheme val="none"/>
      </font>
      <fill>
        <patternFill patternType="solid">
          <fgColor indexed="64"/>
          <bgColor theme="0"/>
        </patternFill>
      </fill>
      <alignment horizontal="distributed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G丸ｺﾞｼｯｸM-PRO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double">
          <color indexed="64"/>
        </left>
        <right style="double">
          <color indexed="64"/>
        </right>
        <top style="double">
          <color indexed="64"/>
        </top>
        <bottom style="double">
          <color indexed="64"/>
        </bottom>
      </border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HG丸ｺﾞｼｯｸM-PRO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condense val="0"/>
        <extend val="0"/>
        <color indexed="2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457200</xdr:colOff>
      <xdr:row>10</xdr:row>
      <xdr:rowOff>180974</xdr:rowOff>
    </xdr:from>
    <xdr:to>
      <xdr:col>17</xdr:col>
      <xdr:colOff>733425</xdr:colOff>
      <xdr:row>14</xdr:row>
      <xdr:rowOff>95249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55E1A64E-4EE6-47F4-9C38-85E604DFD3CD}"/>
            </a:ext>
          </a:extLst>
        </xdr:cNvPr>
        <xdr:cNvSpPr/>
      </xdr:nvSpPr>
      <xdr:spPr>
        <a:xfrm>
          <a:off x="9258300" y="2105024"/>
          <a:ext cx="2905125" cy="676275"/>
        </a:xfrm>
        <a:prstGeom prst="wedgeRectCallout">
          <a:avLst>
            <a:gd name="adj1" fmla="val -53620"/>
            <a:gd name="adj2" fmla="val 6508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/>
            <a:t>学校名を入力すると氏名が自動で入ります。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youyuu.gifu-net.ed.jp/c27386_&#27744;&#30000;&#39640;&#31561;&#23398;&#26657;/Data/pinpon/&#26032;&#12375;&#12356;&#65420;&#65387;&#65433;&#65408;&#65438;/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テーブル9" displayName="テーブル9" ref="B2:N39" totalsRowShown="0" headerRowDxfId="127" headerRowBorderDxfId="126" tableBorderDxfId="125" totalsRowBorderDxfId="124" headerRowCellStyle="標準 2 2">
  <autoFilter ref="B2:N39" xr:uid="{00000000-0009-0000-0100-000009000000}"/>
  <sortState xmlns:xlrd2="http://schemas.microsoft.com/office/spreadsheetml/2017/richdata2" ref="B3:N39">
    <sortCondition ref="B2:B39"/>
  </sortState>
  <tableColumns count="13">
    <tableColumn id="1" xr3:uid="{00000000-0010-0000-0800-000001000000}" name="ドロー番号" dataDxfId="123" dataCellStyle="標準 2 2"/>
    <tableColumn id="2" xr3:uid="{00000000-0010-0000-0800-000002000000}" name="学校名" dataDxfId="122" dataCellStyle="標準 2 2"/>
    <tableColumn id="3" xr3:uid="{00000000-0010-0000-0800-000003000000}" name="地区" dataDxfId="121" dataCellStyle="標準 2 2"/>
    <tableColumn id="4" xr3:uid="{00000000-0010-0000-0800-000004000000}" name="監　督" dataDxfId="120" dataCellStyle="標準 2 2"/>
    <tableColumn id="5" xr3:uid="{00000000-0010-0000-0800-000005000000}" name="Ｎｏ１" dataDxfId="119" dataCellStyle="標準 2 2"/>
    <tableColumn id="6" xr3:uid="{00000000-0010-0000-0800-000006000000}" name="Ｎｏ２" dataDxfId="118" dataCellStyle="標準 2 2"/>
    <tableColumn id="7" xr3:uid="{00000000-0010-0000-0800-000007000000}" name="Ｎｏ３" dataDxfId="117" dataCellStyle="標準 2 2"/>
    <tableColumn id="8" xr3:uid="{00000000-0010-0000-0800-000008000000}" name="Ｎｏ４" dataDxfId="116" dataCellStyle="標準 2 2"/>
    <tableColumn id="9" xr3:uid="{00000000-0010-0000-0800-000009000000}" name="Ｎｏ５" dataDxfId="115" dataCellStyle="標準 2 2"/>
    <tableColumn id="10" xr3:uid="{00000000-0010-0000-0800-00000A000000}" name="Ｎｏ６" dataDxfId="114" dataCellStyle="標準 2 2"/>
    <tableColumn id="11" xr3:uid="{00000000-0010-0000-0800-00000B000000}" name="Ｎｏ７" dataDxfId="113" dataCellStyle="標準 2 2"/>
    <tableColumn id="12" xr3:uid="{00000000-0010-0000-0800-00000C000000}" name="Ｎｏ８" dataDxfId="112" dataCellStyle="標準 2 2"/>
    <tableColumn id="13" xr3:uid="{00000000-0010-0000-0800-00000D000000}" name="Ｎｏ９" dataDxfId="111" dataCellStyle="標準 2 2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テーブル7" displayName="テーブル7" ref="A45:D77" totalsRowShown="0" headerRowDxfId="15" headerRowBorderDxfId="14" tableBorderDxfId="13" totalsRowBorderDxfId="12" headerRowCellStyle="標準 2">
  <autoFilter ref="A45:D77" xr:uid="{00000000-0009-0000-0100-000007000000}"/>
  <tableColumns count="4">
    <tableColumn id="1" xr3:uid="{00000000-0010-0000-0600-000001000000}" name="選手氏名" dataDxfId="11"/>
    <tableColumn id="2" xr3:uid="{00000000-0010-0000-0600-000002000000}" name="学年" dataDxfId="10"/>
    <tableColumn id="3" xr3:uid="{00000000-0010-0000-0600-000003000000}" name="学校名" dataDxfId="9"/>
    <tableColumn id="4" xr3:uid="{00000000-0010-0000-0600-000004000000}" name="地区" dataDxfId="8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テーブル8" displayName="テーブル8" ref="F45:I77" totalsRowShown="0" headerRowDxfId="7" headerRowBorderDxfId="6" tableBorderDxfId="5" totalsRowBorderDxfId="4" headerRowCellStyle="標準 2">
  <autoFilter ref="F45:I77" xr:uid="{00000000-0009-0000-0100-000008000000}"/>
  <tableColumns count="4">
    <tableColumn id="1" xr3:uid="{00000000-0010-0000-0700-000001000000}" name="選手氏名" dataDxfId="3"/>
    <tableColumn id="2" xr3:uid="{00000000-0010-0000-0700-000002000000}" name="学年" dataDxfId="2"/>
    <tableColumn id="3" xr3:uid="{00000000-0010-0000-0700-000003000000}" name="学校名" dataDxfId="1"/>
    <tableColumn id="4" xr3:uid="{00000000-0010-0000-0700-000004000000}" name="地区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B6E28B8B-AA55-5C44-9031-682D2DD236A1}" name="テーブル1012" displayName="テーブル1012" ref="B2:N28" totalsRowShown="0" headerRowDxfId="109" tableBorderDxfId="108" headerRowCellStyle="標準 2 2">
  <autoFilter ref="B2:N28" xr:uid="{D7F3A460-91E0-CD45-842E-7419699D9DB0}"/>
  <sortState xmlns:xlrd2="http://schemas.microsoft.com/office/spreadsheetml/2017/richdata2" ref="B3:N28">
    <sortCondition ref="B2:B28"/>
  </sortState>
  <tableColumns count="13">
    <tableColumn id="1" xr3:uid="{60FBC7BF-58D6-9E4E-85DB-EB53C4BA8C14}" name="ドロー番号" dataDxfId="107" dataCellStyle="標準 2 2"/>
    <tableColumn id="2" xr3:uid="{F83D9199-BC1A-9944-9012-86AE48FB98C5}" name="学校名" dataDxfId="106" dataCellStyle="標準 2 2"/>
    <tableColumn id="3" xr3:uid="{E5EB8E3B-1206-C440-BE76-85FC6A8BB423}" name="地区" dataDxfId="105" dataCellStyle="標準 2 2"/>
    <tableColumn id="4" xr3:uid="{4C390AA4-EF77-D143-B418-A29EA8EEBA2E}" name="監　督" dataDxfId="104" dataCellStyle="標準 2 2"/>
    <tableColumn id="5" xr3:uid="{1B61CE85-DFDD-3B42-BAB6-23DDA9187390}" name="Ｎｏ１" dataDxfId="103" dataCellStyle="標準 2 2"/>
    <tableColumn id="6" xr3:uid="{1E881215-A212-B74C-855D-B93E7B27F11B}" name="Ｎｏ２" dataDxfId="102" dataCellStyle="標準 2 2"/>
    <tableColumn id="7" xr3:uid="{AE9FE12C-16C0-3E4C-AF51-B84DD193FDC2}" name="Ｎｏ３" dataDxfId="101" dataCellStyle="標準 2 2"/>
    <tableColumn id="8" xr3:uid="{E0B94B5A-4453-DC4B-8A18-1FC8C197A822}" name="Ｎｏ４" dataDxfId="100" dataCellStyle="標準 2 2"/>
    <tableColumn id="9" xr3:uid="{E67ABD2D-814F-F044-8ED2-A85C71EEA68E}" name="Ｎｏ５" dataDxfId="99" dataCellStyle="標準 2 2"/>
    <tableColumn id="10" xr3:uid="{D23B7466-5D8B-904B-918D-EB1A1653234D}" name="Ｎｏ６" dataDxfId="98" dataCellStyle="標準 2 2"/>
    <tableColumn id="11" xr3:uid="{E517BFA5-E904-9D4D-989D-E8D43DFD228E}" name="Ｎｏ７" dataDxfId="97" dataCellStyle="標準 2 2"/>
    <tableColumn id="12" xr3:uid="{E4588A5B-84F0-3B41-9CE9-E9D9F5EDC99E}" name="Ｎｏ８" dataDxfId="96" dataCellStyle="標準 2 2"/>
    <tableColumn id="13" xr3:uid="{C01E6E00-E3A3-234F-B697-67BF84DD4236}" name="Ｎｏ９" dataDxfId="95" dataCellStyle="標準 2 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テーブル10" displayName="テーブル10" ref="B2:N28" totalsRowShown="0" headerRowDxfId="94" tableBorderDxfId="93" headerRowCellStyle="標準 2 2">
  <autoFilter ref="B2:N28" xr:uid="{00000000-0009-0000-0100-00000A000000}"/>
  <sortState xmlns:xlrd2="http://schemas.microsoft.com/office/spreadsheetml/2017/richdata2" ref="B3:N28">
    <sortCondition ref="B2:B28"/>
  </sortState>
  <tableColumns count="13">
    <tableColumn id="1" xr3:uid="{00000000-0010-0000-0900-000001000000}" name="ドロー番号" dataDxfId="92" dataCellStyle="標準 2 2"/>
    <tableColumn id="2" xr3:uid="{00000000-0010-0000-0900-000002000000}" name="学校名" dataDxfId="91" dataCellStyle="標準 2 2"/>
    <tableColumn id="3" xr3:uid="{00000000-0010-0000-0900-000003000000}" name="地区" dataDxfId="90" dataCellStyle="標準 2 2"/>
    <tableColumn id="4" xr3:uid="{00000000-0010-0000-0900-000004000000}" name="監　督" dataDxfId="89" dataCellStyle="標準 2 2"/>
    <tableColumn id="5" xr3:uid="{00000000-0010-0000-0900-000005000000}" name="Ｎｏ１" dataDxfId="88" dataCellStyle="標準 2 2"/>
    <tableColumn id="6" xr3:uid="{00000000-0010-0000-0900-000006000000}" name="Ｎｏ２" dataDxfId="87" dataCellStyle="標準 2 2"/>
    <tableColumn id="7" xr3:uid="{00000000-0010-0000-0900-000007000000}" name="Ｎｏ３" dataDxfId="86" dataCellStyle="標準 2 2"/>
    <tableColumn id="8" xr3:uid="{00000000-0010-0000-0900-000008000000}" name="Ｎｏ４" dataDxfId="85" dataCellStyle="標準 2 2"/>
    <tableColumn id="9" xr3:uid="{00000000-0010-0000-0900-000009000000}" name="Ｎｏ５" dataDxfId="84" dataCellStyle="標準 2 2"/>
    <tableColumn id="10" xr3:uid="{00000000-0010-0000-0900-00000A000000}" name="Ｎｏ６" dataDxfId="83" dataCellStyle="標準 2 2"/>
    <tableColumn id="11" xr3:uid="{00000000-0010-0000-0900-00000B000000}" name="Ｎｏ７" dataDxfId="82" dataCellStyle="標準 2 2"/>
    <tableColumn id="12" xr3:uid="{00000000-0010-0000-0900-00000C000000}" name="Ｎｏ８" dataDxfId="81" dataCellStyle="標準 2 2"/>
    <tableColumn id="13" xr3:uid="{00000000-0010-0000-0900-00000D000000}" name="Ｎｏ９" dataDxfId="80" dataCellStyle="標準 2 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テーブル3" displayName="テーブル3" ref="A2:D26" totalsRowShown="0" headerRowDxfId="62" headerRowBorderDxfId="61" tableBorderDxfId="60" totalsRowBorderDxfId="59" headerRowCellStyle="標準 2">
  <autoFilter ref="A2:D26" xr:uid="{00000000-0009-0000-0100-000003000000}"/>
  <sortState xmlns:xlrd2="http://schemas.microsoft.com/office/spreadsheetml/2017/richdata2" ref="A3:D26">
    <sortCondition ref="D2:D26"/>
  </sortState>
  <tableColumns count="4">
    <tableColumn id="1" xr3:uid="{00000000-0010-0000-0000-000001000000}" name="選手氏名" dataDxfId="58" dataCellStyle="標準 2"/>
    <tableColumn id="2" xr3:uid="{00000000-0010-0000-0000-000002000000}" name="学年" dataDxfId="57" dataCellStyle="標準 2"/>
    <tableColumn id="3" xr3:uid="{00000000-0010-0000-0000-000003000000}" name="学校名" dataDxfId="56" dataCellStyle="標準 2"/>
    <tableColumn id="4" xr3:uid="{00000000-0010-0000-0000-000004000000}" name="地区" dataDxfId="55" dataCellStyle="標準 2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テーブル4" displayName="テーブル4" ref="F2:I26" totalsRowShown="0" headerRowDxfId="54" dataDxfId="52" headerRowBorderDxfId="53" tableBorderDxfId="51" totalsRowBorderDxfId="50" headerRowCellStyle="標準 2">
  <autoFilter ref="F2:I26" xr:uid="{00000000-0009-0000-0100-000004000000}"/>
  <sortState xmlns:xlrd2="http://schemas.microsoft.com/office/spreadsheetml/2017/richdata2" ref="F3:I26">
    <sortCondition ref="I2:I26"/>
  </sortState>
  <tableColumns count="4">
    <tableColumn id="1" xr3:uid="{00000000-0010-0000-0100-000001000000}" name="選手氏名" dataDxfId="49" dataCellStyle="標準 2"/>
    <tableColumn id="2" xr3:uid="{00000000-0010-0000-0100-000002000000}" name="学年" dataDxfId="48" dataCellStyle="標準 2"/>
    <tableColumn id="3" xr3:uid="{00000000-0010-0000-0100-000003000000}" name="学校名" dataDxfId="47" dataCellStyle="標準 2"/>
    <tableColumn id="4" xr3:uid="{00000000-0010-0000-0100-000004000000}" name="地区" dataDxfId="46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テーブル5" displayName="テーブル5" ref="A29:D48" totalsRowShown="0" headerRowBorderDxfId="45" tableBorderDxfId="44" totalsRowBorderDxfId="43">
  <autoFilter ref="A29:D48" xr:uid="{00000000-0009-0000-0100-000005000000}"/>
  <tableColumns count="4">
    <tableColumn id="1" xr3:uid="{00000000-0010-0000-0200-000001000000}" name="選手氏名" dataDxfId="42"/>
    <tableColumn id="2" xr3:uid="{00000000-0010-0000-0200-000002000000}" name="学年" dataDxfId="41"/>
    <tableColumn id="3" xr3:uid="{00000000-0010-0000-0200-000003000000}" name="学校名" dataDxfId="40"/>
    <tableColumn id="4" xr3:uid="{00000000-0010-0000-0200-000004000000}" name="地区" dataDxfId="39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テーブル6" displayName="テーブル6" ref="F29:I48" totalsRowShown="0" headerRowBorderDxfId="38" tableBorderDxfId="37" totalsRowBorderDxfId="36">
  <autoFilter ref="F29:I48" xr:uid="{00000000-0009-0000-0100-000006000000}"/>
  <tableColumns count="4">
    <tableColumn id="1" xr3:uid="{00000000-0010-0000-0300-000001000000}" name="選手氏名" dataDxfId="35"/>
    <tableColumn id="2" xr3:uid="{00000000-0010-0000-0300-000002000000}" name="学年" dataDxfId="34"/>
    <tableColumn id="3" xr3:uid="{00000000-0010-0000-0300-000003000000}" name="学校名" dataDxfId="33"/>
    <tableColumn id="4" xr3:uid="{00000000-0010-0000-0300-000004000000}" name="地区" dataDxfId="32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4000000}" name="テーブル1" displayName="テーブル1" ref="A2:D42" totalsRowShown="0" headerRowDxfId="31" headerRowBorderDxfId="30" tableBorderDxfId="29" totalsRowBorderDxfId="28" headerRowCellStyle="標準 2">
  <autoFilter ref="A2:D42" xr:uid="{00000000-0009-0000-0100-000001000000}"/>
  <sortState xmlns:xlrd2="http://schemas.microsoft.com/office/spreadsheetml/2017/richdata2" ref="A3:D42">
    <sortCondition ref="D2:D42"/>
  </sortState>
  <tableColumns count="4">
    <tableColumn id="1" xr3:uid="{00000000-0010-0000-0400-000001000000}" name="選手氏名" dataDxfId="27" dataCellStyle="標準 2"/>
    <tableColumn id="2" xr3:uid="{00000000-0010-0000-0400-000002000000}" name="学年" dataDxfId="26" dataCellStyle="標準 2"/>
    <tableColumn id="3" xr3:uid="{00000000-0010-0000-0400-000003000000}" name="学校名" dataDxfId="25" dataCellStyle="標準 2"/>
    <tableColumn id="4" xr3:uid="{00000000-0010-0000-0400-000004000000}" name="地区" dataDxfId="24" dataCellStyle="標準 2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5000000}" name="テーブル2" displayName="テーブル2" ref="F2:I42" totalsRowShown="0" headerRowDxfId="23" headerRowBorderDxfId="22" tableBorderDxfId="21" totalsRowBorderDxfId="20" headerRowCellStyle="標準 2">
  <autoFilter ref="F2:I42" xr:uid="{00000000-0009-0000-0100-000002000000}"/>
  <sortState xmlns:xlrd2="http://schemas.microsoft.com/office/spreadsheetml/2017/richdata2" ref="F3:I42">
    <sortCondition ref="I2:I42"/>
  </sortState>
  <tableColumns count="4">
    <tableColumn id="1" xr3:uid="{00000000-0010-0000-0500-000001000000}" name="選手氏名" dataDxfId="19" dataCellStyle="標準 2"/>
    <tableColumn id="2" xr3:uid="{00000000-0010-0000-0500-000002000000}" name="学年" dataDxfId="18" dataCellStyle="標準 2"/>
    <tableColumn id="3" xr3:uid="{00000000-0010-0000-0500-000003000000}" name="学校名" dataDxfId="17" dataCellStyle="標準 2"/>
    <tableColumn id="4" xr3:uid="{00000000-0010-0000-0500-000004000000}" name="地区" dataDxfId="1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12.bin"/><Relationship Id="rId5" Type="http://schemas.openxmlformats.org/officeDocument/2006/relationships/table" Target="../tables/table7.xml"/><Relationship Id="rId4" Type="http://schemas.openxmlformats.org/officeDocument/2006/relationships/table" Target="../tables/table6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13.bin"/><Relationship Id="rId5" Type="http://schemas.openxmlformats.org/officeDocument/2006/relationships/table" Target="../tables/table11.xml"/><Relationship Id="rId4" Type="http://schemas.openxmlformats.org/officeDocument/2006/relationships/table" Target="../tables/table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  <pageSetUpPr fitToPage="1"/>
  </sheetPr>
  <dimension ref="B1:AA128"/>
  <sheetViews>
    <sheetView showZeros="0" topLeftCell="D1" zoomScaleNormal="100" workbookViewId="0">
      <selection activeCell="B1" sqref="B1:Y1"/>
    </sheetView>
  </sheetViews>
  <sheetFormatPr baseColWidth="10" defaultColWidth="9" defaultRowHeight="14"/>
  <cols>
    <col min="1" max="3" width="0" style="74" hidden="1" customWidth="1"/>
    <col min="4" max="4" width="3.1640625" style="80" customWidth="1"/>
    <col min="5" max="5" width="11.6640625" style="76" customWidth="1"/>
    <col min="6" max="6" width="5.6640625" style="76" customWidth="1"/>
    <col min="7" max="7" width="3.1640625" style="77" hidden="1" customWidth="1"/>
    <col min="8" max="12" width="3.6640625" style="79" customWidth="1"/>
    <col min="13" max="13" width="3.83203125" style="79" customWidth="1"/>
    <col min="14" max="14" width="3.6640625" style="79" hidden="1" customWidth="1"/>
    <col min="15" max="15" width="3.6640625" style="78" hidden="1" customWidth="1"/>
    <col min="16" max="16" width="3.83203125" style="78" customWidth="1"/>
    <col min="17" max="21" width="3.6640625" style="78" customWidth="1"/>
    <col min="22" max="22" width="3.1640625" style="77" hidden="1" customWidth="1"/>
    <col min="23" max="23" width="11.6640625" style="76" customWidth="1"/>
    <col min="24" max="24" width="5.6640625" style="76" customWidth="1"/>
    <col min="25" max="25" width="3.1640625" style="75" customWidth="1"/>
    <col min="26" max="16384" width="9" style="74"/>
  </cols>
  <sheetData>
    <row r="1" spans="2:27" s="30" customFormat="1" ht="15">
      <c r="B1" s="376" t="s">
        <v>1159</v>
      </c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  <c r="V1" s="376"/>
      <c r="W1" s="376"/>
      <c r="X1" s="376"/>
      <c r="Y1" s="376"/>
    </row>
    <row r="2" spans="2:27" s="115" customFormat="1" ht="12" customHeight="1">
      <c r="D2" s="117"/>
      <c r="E2" s="110"/>
      <c r="F2" s="110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W2" s="110"/>
      <c r="X2" s="110"/>
    </row>
    <row r="3" spans="2:27" s="113" customFormat="1" ht="30" customHeight="1">
      <c r="E3" s="110"/>
      <c r="F3" s="110"/>
      <c r="H3" s="114" t="s">
        <v>1158</v>
      </c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W3" s="110"/>
      <c r="X3" s="110"/>
    </row>
    <row r="4" spans="2:27" s="109" customFormat="1" ht="14" customHeight="1">
      <c r="E4" s="110"/>
      <c r="F4" s="110"/>
      <c r="H4" s="112"/>
      <c r="I4" s="112"/>
      <c r="J4" s="112"/>
      <c r="K4" s="112"/>
      <c r="L4" s="112"/>
      <c r="M4" s="112"/>
      <c r="N4" s="112"/>
      <c r="O4" s="111"/>
      <c r="P4" s="111"/>
      <c r="Q4" s="111"/>
      <c r="R4" s="111"/>
      <c r="S4" s="111"/>
      <c r="T4" s="111"/>
      <c r="U4" s="111"/>
      <c r="W4" s="110"/>
      <c r="X4" s="110"/>
    </row>
    <row r="5" spans="2:27" s="109" customFormat="1" ht="14" customHeight="1">
      <c r="E5" s="110"/>
      <c r="F5" s="110"/>
      <c r="H5" s="112"/>
      <c r="I5" s="112"/>
      <c r="J5" s="112"/>
      <c r="K5" s="112"/>
      <c r="L5" s="112"/>
      <c r="M5" s="112"/>
      <c r="N5" s="112"/>
      <c r="O5" s="111"/>
      <c r="P5" s="111"/>
      <c r="Q5" s="111"/>
      <c r="R5" s="111"/>
      <c r="S5" s="111"/>
      <c r="T5" s="111"/>
      <c r="U5" s="111"/>
      <c r="W5" s="110"/>
      <c r="X5" s="110"/>
    </row>
    <row r="6" spans="2:27" ht="16.75" customHeight="1">
      <c r="C6" s="381"/>
      <c r="D6" s="379">
        <v>1</v>
      </c>
      <c r="E6" s="383" t="str">
        <f>IFERROR(VLOOKUP(D6,データ!$A$3:$C$42,2,FALSE),"")</f>
        <v>麗澤瑞浪</v>
      </c>
      <c r="F6" s="384" t="str">
        <f>IFERROR(VLOOKUP(D6,データ!$A$3:$C$42,3,FALSE),"")</f>
        <v>東濃</v>
      </c>
      <c r="G6" s="381"/>
      <c r="H6" s="94"/>
      <c r="I6" s="94"/>
      <c r="T6" s="91"/>
      <c r="U6" s="91"/>
      <c r="V6" s="381"/>
      <c r="W6" s="383" t="str">
        <f>IFERROR(VLOOKUP(Y6,データ!$A$3:$C$42,2,FALSE),"")</f>
        <v>郡上</v>
      </c>
      <c r="X6" s="384" t="str">
        <f>IFERROR(VLOOKUP(Y6,データ!$A$3:$C$42,3,FALSE),"")</f>
        <v>中濃</v>
      </c>
      <c r="Y6" s="379">
        <v>21</v>
      </c>
      <c r="AA6" s="109"/>
    </row>
    <row r="7" spans="2:27" ht="16.75" customHeight="1">
      <c r="C7" s="382"/>
      <c r="D7" s="380"/>
      <c r="E7" s="383"/>
      <c r="F7" s="384"/>
      <c r="G7" s="382"/>
      <c r="I7" s="79" t="s">
        <v>183</v>
      </c>
      <c r="J7" s="97"/>
      <c r="S7" s="95"/>
      <c r="T7" s="78" t="s">
        <v>183</v>
      </c>
      <c r="V7" s="382"/>
      <c r="W7" s="383"/>
      <c r="X7" s="384"/>
      <c r="Y7" s="380"/>
      <c r="AA7" s="109"/>
    </row>
    <row r="8" spans="2:27" ht="16.75" customHeight="1">
      <c r="C8" s="381"/>
      <c r="D8" s="379">
        <v>2</v>
      </c>
      <c r="E8" s="383" t="str">
        <f>IFERROR(VLOOKUP(D8,データ!$A$3:$C$42,2,FALSE),"")</f>
        <v>東濃実</v>
      </c>
      <c r="F8" s="384" t="str">
        <f>IFERROR(VLOOKUP(D8,データ!$A$3:$C$42,3,FALSE),"")</f>
        <v>中濃</v>
      </c>
      <c r="G8" s="381"/>
      <c r="H8" s="94"/>
      <c r="J8" s="93"/>
      <c r="K8" s="93"/>
      <c r="R8" s="96"/>
      <c r="S8" s="92"/>
      <c r="U8" s="91"/>
      <c r="V8" s="381"/>
      <c r="W8" s="383" t="str">
        <f>IFERROR(VLOOKUP(Y8,データ!$A$3:$C$42,2,FALSE),"")</f>
        <v>中津</v>
      </c>
      <c r="X8" s="384" t="str">
        <f>IFERROR(VLOOKUP(Y8,データ!$A$3:$C$42,3,FALSE),"")</f>
        <v>東濃</v>
      </c>
      <c r="Y8" s="379">
        <v>22</v>
      </c>
    </row>
    <row r="9" spans="2:27" ht="16.75" customHeight="1">
      <c r="C9" s="382"/>
      <c r="D9" s="380"/>
      <c r="E9" s="383"/>
      <c r="F9" s="384"/>
      <c r="G9" s="382"/>
      <c r="H9" s="79" t="s">
        <v>183</v>
      </c>
      <c r="I9" s="97"/>
      <c r="J9" s="93"/>
      <c r="K9" s="93"/>
      <c r="R9" s="96"/>
      <c r="S9" s="96"/>
      <c r="T9" s="95"/>
      <c r="U9" s="78" t="s">
        <v>183</v>
      </c>
      <c r="V9" s="382"/>
      <c r="W9" s="383"/>
      <c r="X9" s="384"/>
      <c r="Y9" s="380"/>
    </row>
    <row r="10" spans="2:27" ht="16.75" customHeight="1">
      <c r="C10" s="381"/>
      <c r="D10" s="379">
        <v>3</v>
      </c>
      <c r="E10" s="383" t="str">
        <f>IFERROR(VLOOKUP(D10,データ!$A$3:$C$42,2,FALSE),"")</f>
        <v>各務原</v>
      </c>
      <c r="F10" s="384" t="str">
        <f>IFERROR(VLOOKUP(D10,データ!$A$3:$C$42,3,FALSE),"")</f>
        <v>岐阜</v>
      </c>
      <c r="G10" s="381"/>
      <c r="H10" s="94"/>
      <c r="I10" s="93"/>
      <c r="J10" s="79" t="s">
        <v>183</v>
      </c>
      <c r="K10" s="97"/>
      <c r="R10" s="95"/>
      <c r="S10" s="78" t="s">
        <v>183</v>
      </c>
      <c r="T10" s="92"/>
      <c r="U10" s="91"/>
      <c r="V10" s="381"/>
      <c r="W10" s="383" t="str">
        <f>IFERROR(VLOOKUP(Y10,データ!$A$3:$C$42,2,FALSE),"")</f>
        <v>市岐阜商</v>
      </c>
      <c r="X10" s="384" t="str">
        <f>IFERROR(VLOOKUP(Y10,データ!$A$3:$C$42,3,FALSE),"")</f>
        <v>岐阜</v>
      </c>
      <c r="Y10" s="379">
        <v>23</v>
      </c>
    </row>
    <row r="11" spans="2:27" ht="16.75" customHeight="1">
      <c r="C11" s="382"/>
      <c r="D11" s="380"/>
      <c r="E11" s="383"/>
      <c r="F11" s="384"/>
      <c r="G11" s="382"/>
      <c r="K11" s="93"/>
      <c r="L11" s="93"/>
      <c r="Q11" s="96"/>
      <c r="R11" s="92"/>
      <c r="V11" s="382"/>
      <c r="W11" s="383"/>
      <c r="X11" s="384"/>
      <c r="Y11" s="380"/>
    </row>
    <row r="12" spans="2:27" ht="16.75" customHeight="1">
      <c r="C12" s="381"/>
      <c r="D12" s="379">
        <v>4</v>
      </c>
      <c r="E12" s="383" t="str">
        <f>IFERROR(VLOOKUP(D12,データ!$A$3:$C$42,2,FALSE),"")</f>
        <v>大垣南</v>
      </c>
      <c r="F12" s="384" t="str">
        <f>IFERROR(VLOOKUP(D12,データ!$A$3:$C$42,3,FALSE),"")</f>
        <v>西濃</v>
      </c>
      <c r="G12" s="381"/>
      <c r="H12" s="94"/>
      <c r="I12" s="94"/>
      <c r="K12" s="93"/>
      <c r="L12" s="93"/>
      <c r="Q12" s="96"/>
      <c r="R12" s="96"/>
      <c r="T12" s="91"/>
      <c r="U12" s="91"/>
      <c r="V12" s="381"/>
      <c r="W12" s="383" t="str">
        <f>IFERROR(VLOOKUP(Y12,データ!$A$3:$C$42,2,FALSE),"")</f>
        <v>関</v>
      </c>
      <c r="X12" s="384" t="str">
        <f>IFERROR(VLOOKUP(Y12,データ!$A$3:$C$42,3,FALSE),"")</f>
        <v>中濃</v>
      </c>
      <c r="Y12" s="379">
        <v>24</v>
      </c>
    </row>
    <row r="13" spans="2:27" ht="16.75" customHeight="1">
      <c r="C13" s="382"/>
      <c r="D13" s="380"/>
      <c r="E13" s="383"/>
      <c r="F13" s="384"/>
      <c r="G13" s="382"/>
      <c r="I13" s="79" t="s">
        <v>183</v>
      </c>
      <c r="J13" s="97"/>
      <c r="K13" s="93"/>
      <c r="L13" s="93"/>
      <c r="Q13" s="96"/>
      <c r="R13" s="96"/>
      <c r="S13" s="95"/>
      <c r="T13" s="78" t="s">
        <v>183</v>
      </c>
      <c r="V13" s="382"/>
      <c r="W13" s="383"/>
      <c r="X13" s="384"/>
      <c r="Y13" s="380"/>
    </row>
    <row r="14" spans="2:27" ht="16.75" customHeight="1">
      <c r="C14" s="381"/>
      <c r="D14" s="379">
        <v>5</v>
      </c>
      <c r="E14" s="383" t="str">
        <f>IFERROR(VLOOKUP(D14,データ!$A$3:$C$42,2,FALSE),"")</f>
        <v>加茂農林</v>
      </c>
      <c r="F14" s="384" t="str">
        <f>IFERROR(VLOOKUP(D14,データ!$A$3:$C$42,3,FALSE),"")</f>
        <v>中濃</v>
      </c>
      <c r="G14" s="381"/>
      <c r="H14" s="94"/>
      <c r="I14" s="94"/>
      <c r="J14" s="93"/>
      <c r="L14" s="93"/>
      <c r="Q14" s="96"/>
      <c r="S14" s="92"/>
      <c r="T14" s="91"/>
      <c r="U14" s="91"/>
      <c r="V14" s="381"/>
      <c r="W14" s="383" t="str">
        <f>IFERROR(VLOOKUP(Y14,データ!$A$3:$C$42,2,FALSE),"")</f>
        <v>岐阜聖徳</v>
      </c>
      <c r="X14" s="384" t="str">
        <f>IFERROR(VLOOKUP(Y14,データ!$A$3:$C$42,3,FALSE),"")</f>
        <v>岐阜</v>
      </c>
      <c r="Y14" s="379">
        <v>25</v>
      </c>
    </row>
    <row r="15" spans="2:27" ht="16.75" customHeight="1">
      <c r="C15" s="382"/>
      <c r="D15" s="380"/>
      <c r="E15" s="383"/>
      <c r="F15" s="384"/>
      <c r="G15" s="382"/>
      <c r="K15" s="79" t="s">
        <v>183</v>
      </c>
      <c r="L15" s="97"/>
      <c r="Q15" s="95"/>
      <c r="R15" s="78" t="s">
        <v>183</v>
      </c>
      <c r="V15" s="382"/>
      <c r="W15" s="383"/>
      <c r="X15" s="384"/>
      <c r="Y15" s="380"/>
    </row>
    <row r="16" spans="2:27" ht="16.75" customHeight="1">
      <c r="C16" s="381"/>
      <c r="D16" s="379">
        <v>6</v>
      </c>
      <c r="E16" s="383" t="str">
        <f>IFERROR(VLOOKUP(D16,データ!$A$3:$C$42,2,FALSE),"")</f>
        <v>多治見</v>
      </c>
      <c r="F16" s="384" t="str">
        <f>IFERROR(VLOOKUP(D16,データ!$A$3:$C$42,3,FALSE),"")</f>
        <v>東濃</v>
      </c>
      <c r="G16" s="381"/>
      <c r="H16" s="94"/>
      <c r="I16" s="94"/>
      <c r="L16" s="93"/>
      <c r="M16" s="93"/>
      <c r="P16" s="96"/>
      <c r="Q16" s="92"/>
      <c r="T16" s="91"/>
      <c r="U16" s="91"/>
      <c r="V16" s="381"/>
      <c r="W16" s="383" t="str">
        <f>IFERROR(VLOOKUP(Y16,データ!$A$3:$C$42,2,FALSE),"")</f>
        <v>池田</v>
      </c>
      <c r="X16" s="384" t="str">
        <f>IFERROR(VLOOKUP(Y16,データ!$A$3:$C$42,3,FALSE),"")</f>
        <v>西濃</v>
      </c>
      <c r="Y16" s="379">
        <v>26</v>
      </c>
    </row>
    <row r="17" spans="3:25" ht="16.75" customHeight="1">
      <c r="C17" s="382"/>
      <c r="D17" s="380"/>
      <c r="E17" s="383"/>
      <c r="F17" s="384"/>
      <c r="G17" s="382"/>
      <c r="I17" s="79" t="s">
        <v>183</v>
      </c>
      <c r="J17" s="97"/>
      <c r="L17" s="93"/>
      <c r="M17" s="93"/>
      <c r="P17" s="96"/>
      <c r="Q17" s="96"/>
      <c r="S17" s="95"/>
      <c r="T17" s="78" t="s">
        <v>183</v>
      </c>
      <c r="V17" s="382"/>
      <c r="W17" s="383"/>
      <c r="X17" s="384"/>
      <c r="Y17" s="380"/>
    </row>
    <row r="18" spans="3:25" ht="16.75" customHeight="1">
      <c r="C18" s="381"/>
      <c r="D18" s="379">
        <v>7</v>
      </c>
      <c r="E18" s="383" t="str">
        <f>IFERROR(VLOOKUP(D18,データ!$A$3:$C$42,2,FALSE),"")</f>
        <v>岐阜城北</v>
      </c>
      <c r="F18" s="384" t="str">
        <f>IFERROR(VLOOKUP(D18,データ!$A$3:$C$42,3,FALSE),"")</f>
        <v>岐阜</v>
      </c>
      <c r="G18" s="381"/>
      <c r="H18" s="94"/>
      <c r="I18" s="94"/>
      <c r="J18" s="93"/>
      <c r="K18" s="93"/>
      <c r="L18" s="93"/>
      <c r="M18" s="93"/>
      <c r="P18" s="96"/>
      <c r="Q18" s="96"/>
      <c r="R18" s="96"/>
      <c r="S18" s="92"/>
      <c r="T18" s="91"/>
      <c r="U18" s="91"/>
      <c r="V18" s="381"/>
      <c r="W18" s="383" t="str">
        <f>IFERROR(VLOOKUP(Y18,データ!$A$3:$C$42,2,FALSE),"")</f>
        <v>岐阜東</v>
      </c>
      <c r="X18" s="384" t="str">
        <f>IFERROR(VLOOKUP(Y18,データ!$A$3:$C$42,3,FALSE),"")</f>
        <v>岐阜</v>
      </c>
      <c r="Y18" s="379">
        <v>27</v>
      </c>
    </row>
    <row r="19" spans="3:25" ht="16.75" customHeight="1">
      <c r="C19" s="382"/>
      <c r="D19" s="380"/>
      <c r="E19" s="383"/>
      <c r="F19" s="384"/>
      <c r="G19" s="382"/>
      <c r="K19" s="93"/>
      <c r="L19" s="93"/>
      <c r="M19" s="93"/>
      <c r="P19" s="96"/>
      <c r="Q19" s="96"/>
      <c r="R19" s="96"/>
      <c r="V19" s="382"/>
      <c r="W19" s="383"/>
      <c r="X19" s="384"/>
      <c r="Y19" s="380"/>
    </row>
    <row r="20" spans="3:25" ht="16.75" customHeight="1">
      <c r="C20" s="381"/>
      <c r="D20" s="379">
        <v>8</v>
      </c>
      <c r="E20" s="383" t="str">
        <f>IFERROR(VLOOKUP(D20,データ!$A$3:$C$42,2,FALSE),"")</f>
        <v>bye</v>
      </c>
      <c r="F20" s="384">
        <f>IFERROR(VLOOKUP(D20,データ!$A$3:$C$42,3,FALSE),"")</f>
        <v>0</v>
      </c>
      <c r="G20" s="381"/>
      <c r="H20" s="94"/>
      <c r="J20" s="79" t="s">
        <v>183</v>
      </c>
      <c r="K20" s="97"/>
      <c r="L20" s="93"/>
      <c r="M20" s="93"/>
      <c r="P20" s="96"/>
      <c r="Q20" s="96"/>
      <c r="R20" s="95"/>
      <c r="S20" s="78" t="s">
        <v>183</v>
      </c>
      <c r="U20" s="91"/>
      <c r="V20" s="381"/>
      <c r="W20" s="383" t="str">
        <f>IFERROR(VLOOKUP(Y20,データ!$A$3:$C$42,2,FALSE),"")</f>
        <v>bye</v>
      </c>
      <c r="X20" s="384">
        <f>IFERROR(VLOOKUP(Y20,データ!$A$3:$C$42,3,FALSE),"")</f>
        <v>0</v>
      </c>
      <c r="Y20" s="379">
        <v>28</v>
      </c>
    </row>
    <row r="21" spans="3:25" ht="16.75" customHeight="1">
      <c r="C21" s="382"/>
      <c r="D21" s="380"/>
      <c r="E21" s="383"/>
      <c r="F21" s="384"/>
      <c r="G21" s="382"/>
      <c r="H21" s="79" t="s">
        <v>183</v>
      </c>
      <c r="I21" s="97"/>
      <c r="K21" s="93"/>
      <c r="M21" s="93"/>
      <c r="P21" s="96"/>
      <c r="R21" s="92"/>
      <c r="T21" s="95"/>
      <c r="U21" s="78" t="s">
        <v>183</v>
      </c>
      <c r="V21" s="382"/>
      <c r="W21" s="383"/>
      <c r="X21" s="384"/>
      <c r="Y21" s="380"/>
    </row>
    <row r="22" spans="3:25" ht="16.75" customHeight="1">
      <c r="C22" s="381"/>
      <c r="D22" s="379">
        <v>9</v>
      </c>
      <c r="E22" s="383" t="str">
        <f>IFERROR(VLOOKUP(D22,データ!$A$3:$C$42,2,FALSE),"")</f>
        <v>大垣北</v>
      </c>
      <c r="F22" s="384" t="str">
        <f>IFERROR(VLOOKUP(D22,データ!$A$3:$C$42,3,FALSE),"")</f>
        <v>西濃</v>
      </c>
      <c r="G22" s="381"/>
      <c r="H22" s="94"/>
      <c r="I22" s="93"/>
      <c r="J22" s="93"/>
      <c r="K22" s="93"/>
      <c r="M22" s="93"/>
      <c r="P22" s="96"/>
      <c r="R22" s="96"/>
      <c r="S22" s="96"/>
      <c r="T22" s="92"/>
      <c r="U22" s="91"/>
      <c r="V22" s="381"/>
      <c r="W22" s="383" t="str">
        <f>IFERROR(VLOOKUP(Y22,データ!$A$3:$C$42,2,FALSE),"")</f>
        <v>瑞浪</v>
      </c>
      <c r="X22" s="384" t="str">
        <f>IFERROR(VLOOKUP(Y22,データ!$A$3:$C$42,3,FALSE),"")</f>
        <v>東濃</v>
      </c>
      <c r="Y22" s="379">
        <v>29</v>
      </c>
    </row>
    <row r="23" spans="3:25" ht="16.75" customHeight="1">
      <c r="C23" s="382"/>
      <c r="D23" s="380"/>
      <c r="E23" s="383"/>
      <c r="F23" s="384"/>
      <c r="G23" s="382"/>
      <c r="I23" s="79" t="s">
        <v>183</v>
      </c>
      <c r="J23" s="97"/>
      <c r="K23" s="93"/>
      <c r="M23" s="108"/>
      <c r="N23" s="107"/>
      <c r="O23" s="107"/>
      <c r="P23" s="106"/>
      <c r="R23" s="96"/>
      <c r="S23" s="95"/>
      <c r="T23" s="78" t="s">
        <v>183</v>
      </c>
      <c r="V23" s="382"/>
      <c r="W23" s="383"/>
      <c r="X23" s="384"/>
      <c r="Y23" s="380"/>
    </row>
    <row r="24" spans="3:25" ht="16.75" customHeight="1">
      <c r="C24" s="381"/>
      <c r="D24" s="379">
        <v>10</v>
      </c>
      <c r="E24" s="383" t="str">
        <f>IFERROR(VLOOKUP(D24,データ!$A$3:$C$42,2,FALSE),"")</f>
        <v>岐阜</v>
      </c>
      <c r="F24" s="384" t="str">
        <f>IFERROR(VLOOKUP(D24,データ!$A$3:$C$42,3,FALSE),"")</f>
        <v>岐阜</v>
      </c>
      <c r="G24" s="381"/>
      <c r="H24" s="94"/>
      <c r="I24" s="94"/>
      <c r="J24" s="93"/>
      <c r="M24" s="105"/>
      <c r="N24" s="104"/>
      <c r="O24" s="104"/>
      <c r="P24" s="103"/>
      <c r="S24" s="92"/>
      <c r="T24" s="91"/>
      <c r="U24" s="91"/>
      <c r="V24" s="381"/>
      <c r="W24" s="383" t="str">
        <f>IFERROR(VLOOKUP(Y24,データ!$A$3:$C$42,2,FALSE),"")</f>
        <v>可児</v>
      </c>
      <c r="X24" s="384" t="str">
        <f>IFERROR(VLOOKUP(Y24,データ!$A$3:$C$42,3,FALSE),"")</f>
        <v>中濃</v>
      </c>
      <c r="Y24" s="379">
        <v>30</v>
      </c>
    </row>
    <row r="25" spans="3:25" ht="16.75" customHeight="1">
      <c r="C25" s="382"/>
      <c r="D25" s="380"/>
      <c r="E25" s="383"/>
      <c r="F25" s="384"/>
      <c r="G25" s="382"/>
      <c r="L25" s="79" t="s">
        <v>183</v>
      </c>
      <c r="M25" s="102"/>
      <c r="N25" s="94"/>
      <c r="O25" s="91"/>
      <c r="P25" s="101"/>
      <c r="Q25" s="78" t="s">
        <v>183</v>
      </c>
      <c r="V25" s="382"/>
      <c r="W25" s="383"/>
      <c r="X25" s="384"/>
      <c r="Y25" s="380"/>
    </row>
    <row r="26" spans="3:25" ht="16.75" customHeight="1">
      <c r="C26" s="381"/>
      <c r="D26" s="379">
        <v>11</v>
      </c>
      <c r="E26" s="383" t="str">
        <f>IFERROR(VLOOKUP(D26,データ!$A$3:$C$42,2,FALSE),"")</f>
        <v>加納</v>
      </c>
      <c r="F26" s="384" t="str">
        <f>IFERROR(VLOOKUP(D26,データ!$A$3:$C$42,3,FALSE),"")</f>
        <v>岐阜</v>
      </c>
      <c r="G26" s="381"/>
      <c r="H26" s="94"/>
      <c r="I26" s="94"/>
      <c r="M26" s="100" t="s">
        <v>183</v>
      </c>
      <c r="N26" s="99"/>
      <c r="O26" s="99"/>
      <c r="P26" s="98"/>
      <c r="T26" s="91"/>
      <c r="U26" s="91"/>
      <c r="V26" s="381"/>
      <c r="W26" s="383" t="str">
        <f>IFERROR(VLOOKUP(Y26,データ!$A$3:$C$42,2,FALSE),"")</f>
        <v>大垣東</v>
      </c>
      <c r="X26" s="384" t="str">
        <f>IFERROR(VLOOKUP(Y26,データ!$A$3:$C$42,3,FALSE),"")</f>
        <v>西濃</v>
      </c>
      <c r="Y26" s="379">
        <v>31</v>
      </c>
    </row>
    <row r="27" spans="3:25" ht="16.75" customHeight="1">
      <c r="C27" s="382"/>
      <c r="D27" s="380"/>
      <c r="E27" s="383"/>
      <c r="F27" s="384"/>
      <c r="G27" s="382"/>
      <c r="I27" s="79" t="s">
        <v>183</v>
      </c>
      <c r="J27" s="97"/>
      <c r="M27" s="93"/>
      <c r="P27" s="96"/>
      <c r="S27" s="95"/>
      <c r="T27" s="78" t="s">
        <v>183</v>
      </c>
      <c r="V27" s="382"/>
      <c r="W27" s="383"/>
      <c r="X27" s="384"/>
      <c r="Y27" s="380"/>
    </row>
    <row r="28" spans="3:25" ht="16.75" customHeight="1">
      <c r="C28" s="381"/>
      <c r="D28" s="379">
        <v>12</v>
      </c>
      <c r="E28" s="383" t="str">
        <f>IFERROR(VLOOKUP(D28,データ!$A$3:$C$42,2,FALSE),"")</f>
        <v>八百津</v>
      </c>
      <c r="F28" s="384" t="str">
        <f>IFERROR(VLOOKUP(D28,データ!$A$3:$C$42,3,FALSE),"")</f>
        <v>中濃</v>
      </c>
      <c r="G28" s="381"/>
      <c r="H28" s="94"/>
      <c r="J28" s="93"/>
      <c r="K28" s="93"/>
      <c r="M28" s="93"/>
      <c r="P28" s="96"/>
      <c r="R28" s="96"/>
      <c r="S28" s="92"/>
      <c r="U28" s="91"/>
      <c r="V28" s="381"/>
      <c r="W28" s="383" t="str">
        <f>IFERROR(VLOOKUP(Y28,データ!$A$3:$C$42,2,FALSE),"")</f>
        <v>可児工</v>
      </c>
      <c r="X28" s="384" t="str">
        <f>IFERROR(VLOOKUP(Y28,データ!$A$3:$C$42,3,FALSE),"")</f>
        <v>中濃</v>
      </c>
      <c r="Y28" s="379">
        <v>32</v>
      </c>
    </row>
    <row r="29" spans="3:25" ht="16.75" customHeight="1">
      <c r="C29" s="382"/>
      <c r="D29" s="380"/>
      <c r="E29" s="383"/>
      <c r="F29" s="384"/>
      <c r="G29" s="382"/>
      <c r="H29" s="79" t="s">
        <v>183</v>
      </c>
      <c r="I29" s="97"/>
      <c r="J29" s="93"/>
      <c r="K29" s="93"/>
      <c r="M29" s="93"/>
      <c r="P29" s="96"/>
      <c r="R29" s="96"/>
      <c r="S29" s="96"/>
      <c r="T29" s="95"/>
      <c r="U29" s="78" t="s">
        <v>183</v>
      </c>
      <c r="V29" s="382"/>
      <c r="W29" s="383"/>
      <c r="X29" s="384"/>
      <c r="Y29" s="380"/>
    </row>
    <row r="30" spans="3:25" ht="16.75" customHeight="1">
      <c r="C30" s="381"/>
      <c r="D30" s="379">
        <v>13</v>
      </c>
      <c r="E30" s="383" t="str">
        <f>IFERROR(VLOOKUP(D30,データ!$A$3:$C$42,2,FALSE),"")</f>
        <v>岐阜北</v>
      </c>
      <c r="F30" s="384" t="str">
        <f>IFERROR(VLOOKUP(D30,データ!$A$3:$C$42,3,FALSE),"")</f>
        <v>岐阜</v>
      </c>
      <c r="G30" s="381"/>
      <c r="H30" s="94"/>
      <c r="I30" s="93"/>
      <c r="J30" s="79" t="s">
        <v>183</v>
      </c>
      <c r="K30" s="97"/>
      <c r="M30" s="93"/>
      <c r="P30" s="96"/>
      <c r="R30" s="95"/>
      <c r="S30" s="78" t="s">
        <v>183</v>
      </c>
      <c r="T30" s="92"/>
      <c r="U30" s="91"/>
      <c r="V30" s="381"/>
      <c r="W30" s="383" t="str">
        <f>IFERROR(VLOOKUP(Y30,データ!$A$3:$C$42,2,FALSE),"")</f>
        <v>bye</v>
      </c>
      <c r="X30" s="384">
        <f>IFERROR(VLOOKUP(Y30,データ!$A$3:$C$42,3,FALSE),"")</f>
        <v>0</v>
      </c>
      <c r="Y30" s="379">
        <v>33</v>
      </c>
    </row>
    <row r="31" spans="3:25" ht="16.75" customHeight="1">
      <c r="C31" s="382"/>
      <c r="D31" s="380"/>
      <c r="E31" s="383"/>
      <c r="F31" s="384"/>
      <c r="G31" s="382"/>
      <c r="K31" s="93"/>
      <c r="L31" s="93"/>
      <c r="M31" s="93"/>
      <c r="P31" s="96"/>
      <c r="Q31" s="96"/>
      <c r="R31" s="92"/>
      <c r="V31" s="382"/>
      <c r="W31" s="383"/>
      <c r="X31" s="384"/>
      <c r="Y31" s="380"/>
    </row>
    <row r="32" spans="3:25" ht="16.75" customHeight="1">
      <c r="C32" s="381"/>
      <c r="D32" s="379">
        <v>14</v>
      </c>
      <c r="E32" s="383" t="str">
        <f>IFERROR(VLOOKUP(D32,データ!$A$3:$C$42,2,FALSE),"")</f>
        <v>大垣西</v>
      </c>
      <c r="F32" s="384" t="str">
        <f>IFERROR(VLOOKUP(D32,データ!$A$3:$C$42,3,FALSE),"")</f>
        <v>西濃</v>
      </c>
      <c r="G32" s="381"/>
      <c r="H32" s="94"/>
      <c r="I32" s="94"/>
      <c r="K32" s="93"/>
      <c r="L32" s="93"/>
      <c r="M32" s="93"/>
      <c r="P32" s="96"/>
      <c r="Q32" s="96"/>
      <c r="R32" s="96"/>
      <c r="T32" s="91"/>
      <c r="U32" s="91"/>
      <c r="V32" s="381"/>
      <c r="W32" s="383" t="str">
        <f>IFERROR(VLOOKUP(Y32,データ!$A$3:$C$42,2,FALSE),"")</f>
        <v>帝京大可児</v>
      </c>
      <c r="X32" s="384" t="str">
        <f>IFERROR(VLOOKUP(Y32,データ!$A$3:$C$42,3,FALSE),"")</f>
        <v>中濃</v>
      </c>
      <c r="Y32" s="379">
        <v>34</v>
      </c>
    </row>
    <row r="33" spans="3:25" ht="16.75" customHeight="1">
      <c r="C33" s="382"/>
      <c r="D33" s="380"/>
      <c r="E33" s="383"/>
      <c r="F33" s="384"/>
      <c r="G33" s="382"/>
      <c r="I33" s="79" t="s">
        <v>183</v>
      </c>
      <c r="J33" s="97"/>
      <c r="K33" s="93"/>
      <c r="L33" s="93"/>
      <c r="M33" s="93"/>
      <c r="P33" s="96"/>
      <c r="Q33" s="96"/>
      <c r="R33" s="96"/>
      <c r="S33" s="95"/>
      <c r="T33" s="78" t="s">
        <v>183</v>
      </c>
      <c r="V33" s="382"/>
      <c r="W33" s="383"/>
      <c r="X33" s="384"/>
      <c r="Y33" s="380"/>
    </row>
    <row r="34" spans="3:25" ht="16.75" customHeight="1">
      <c r="C34" s="381"/>
      <c r="D34" s="379">
        <v>15</v>
      </c>
      <c r="E34" s="383" t="str">
        <f>IFERROR(VLOOKUP(D34,データ!$A$3:$C$42,2,FALSE),"")</f>
        <v>中津川工</v>
      </c>
      <c r="F34" s="384" t="str">
        <f>IFERROR(VLOOKUP(D34,データ!$A$3:$C$42,3,FALSE),"")</f>
        <v>東濃</v>
      </c>
      <c r="G34" s="381"/>
      <c r="H34" s="94"/>
      <c r="I34" s="94"/>
      <c r="J34" s="93"/>
      <c r="L34" s="93"/>
      <c r="M34" s="93"/>
      <c r="P34" s="96"/>
      <c r="Q34" s="96"/>
      <c r="S34" s="92"/>
      <c r="T34" s="91"/>
      <c r="U34" s="91"/>
      <c r="V34" s="381"/>
      <c r="W34" s="383" t="str">
        <f>IFERROR(VLOOKUP(Y34,データ!$A$3:$C$42,2,FALSE),"")</f>
        <v>恵那</v>
      </c>
      <c r="X34" s="384" t="str">
        <f>IFERROR(VLOOKUP(Y34,データ!$A$3:$C$42,3,FALSE),"")</f>
        <v>東濃</v>
      </c>
      <c r="Y34" s="379">
        <v>35</v>
      </c>
    </row>
    <row r="35" spans="3:25" ht="16.75" customHeight="1">
      <c r="C35" s="382"/>
      <c r="D35" s="380"/>
      <c r="E35" s="383"/>
      <c r="F35" s="384"/>
      <c r="G35" s="382"/>
      <c r="K35" s="79" t="s">
        <v>183</v>
      </c>
      <c r="L35" s="97"/>
      <c r="M35" s="93"/>
      <c r="P35" s="96"/>
      <c r="Q35" s="95"/>
      <c r="R35" s="78" t="s">
        <v>183</v>
      </c>
      <c r="V35" s="382"/>
      <c r="W35" s="383"/>
      <c r="X35" s="384"/>
      <c r="Y35" s="380"/>
    </row>
    <row r="36" spans="3:25" ht="16.75" customHeight="1">
      <c r="C36" s="381"/>
      <c r="D36" s="379">
        <v>16</v>
      </c>
      <c r="E36" s="383" t="str">
        <f>IFERROR(VLOOKUP(D36,データ!$A$3:$C$42,2,FALSE),"")</f>
        <v>武義</v>
      </c>
      <c r="F36" s="384" t="str">
        <f>IFERROR(VLOOKUP(D36,データ!$A$3:$C$42,3,FALSE),"")</f>
        <v>中濃</v>
      </c>
      <c r="G36" s="381"/>
      <c r="H36" s="94"/>
      <c r="I36" s="94"/>
      <c r="L36" s="93"/>
      <c r="Q36" s="92"/>
      <c r="T36" s="91"/>
      <c r="U36" s="91"/>
      <c r="V36" s="381"/>
      <c r="W36" s="383" t="str">
        <f>IFERROR(VLOOKUP(Y36,データ!$A$3:$C$42,2,FALSE),"")</f>
        <v>岐阜工</v>
      </c>
      <c r="X36" s="384" t="str">
        <f>IFERROR(VLOOKUP(Y36,データ!$A$3:$C$42,3,FALSE),"")</f>
        <v>岐阜</v>
      </c>
      <c r="Y36" s="379">
        <v>36</v>
      </c>
    </row>
    <row r="37" spans="3:25" ht="16.75" customHeight="1">
      <c r="C37" s="382"/>
      <c r="D37" s="380"/>
      <c r="E37" s="383"/>
      <c r="F37" s="384"/>
      <c r="G37" s="382"/>
      <c r="I37" s="79" t="s">
        <v>183</v>
      </c>
      <c r="J37" s="97"/>
      <c r="L37" s="93"/>
      <c r="Q37" s="96"/>
      <c r="S37" s="95"/>
      <c r="T37" s="78" t="s">
        <v>183</v>
      </c>
      <c r="V37" s="382"/>
      <c r="W37" s="383"/>
      <c r="X37" s="384"/>
      <c r="Y37" s="380"/>
    </row>
    <row r="38" spans="3:25" ht="16.75" customHeight="1">
      <c r="C38" s="381"/>
      <c r="D38" s="379">
        <v>17</v>
      </c>
      <c r="E38" s="383" t="str">
        <f>IFERROR(VLOOKUP(D38,データ!$A$3:$C$42,2,FALSE),"")</f>
        <v>各務原西</v>
      </c>
      <c r="F38" s="384" t="str">
        <f>IFERROR(VLOOKUP(D38,データ!$A$3:$C$42,3,FALSE),"")</f>
        <v>岐阜</v>
      </c>
      <c r="G38" s="381"/>
      <c r="H38" s="94"/>
      <c r="I38" s="94"/>
      <c r="J38" s="93"/>
      <c r="K38" s="93"/>
      <c r="L38" s="93"/>
      <c r="Q38" s="96"/>
      <c r="R38" s="96"/>
      <c r="S38" s="92"/>
      <c r="T38" s="91"/>
      <c r="U38" s="91"/>
      <c r="V38" s="381"/>
      <c r="W38" s="383" t="str">
        <f>IFERROR(VLOOKUP(Y38,データ!$A$3:$C$42,2,FALSE),"")</f>
        <v>関商工</v>
      </c>
      <c r="X38" s="384" t="str">
        <f>IFERROR(VLOOKUP(Y38,データ!$A$3:$C$42,3,FALSE),"")</f>
        <v>中濃</v>
      </c>
      <c r="Y38" s="379">
        <v>37</v>
      </c>
    </row>
    <row r="39" spans="3:25" ht="16.75" customHeight="1">
      <c r="C39" s="382"/>
      <c r="D39" s="380"/>
      <c r="E39" s="383"/>
      <c r="F39" s="384"/>
      <c r="G39" s="382"/>
      <c r="K39" s="93"/>
      <c r="L39" s="93"/>
      <c r="Q39" s="96"/>
      <c r="R39" s="96"/>
      <c r="V39" s="382"/>
      <c r="W39" s="383"/>
      <c r="X39" s="384"/>
      <c r="Y39" s="380"/>
    </row>
    <row r="40" spans="3:25" ht="16.75" customHeight="1">
      <c r="C40" s="381"/>
      <c r="D40" s="379">
        <v>18</v>
      </c>
      <c r="E40" s="383" t="str">
        <f>IFERROR(VLOOKUP(D40,データ!$A$3:$C$42,2,FALSE),"")</f>
        <v>岐南工</v>
      </c>
      <c r="F40" s="384" t="str">
        <f>IFERROR(VLOOKUP(D40,データ!$A$3:$C$42,3,FALSE),"")</f>
        <v>岐阜</v>
      </c>
      <c r="G40" s="381"/>
      <c r="H40" s="94"/>
      <c r="J40" s="79" t="s">
        <v>183</v>
      </c>
      <c r="K40" s="97"/>
      <c r="L40" s="93"/>
      <c r="Q40" s="96"/>
      <c r="R40" s="95"/>
      <c r="S40" s="78" t="s">
        <v>183</v>
      </c>
      <c r="U40" s="91"/>
      <c r="V40" s="381"/>
      <c r="W40" s="383" t="str">
        <f>IFERROR(VLOOKUP(Y40,データ!$A$3:$C$42,2,FALSE),"")</f>
        <v>恵那農</v>
      </c>
      <c r="X40" s="384" t="str">
        <f>IFERROR(VLOOKUP(Y40,データ!$A$3:$C$42,3,FALSE),"")</f>
        <v>東濃</v>
      </c>
      <c r="Y40" s="379">
        <v>38</v>
      </c>
    </row>
    <row r="41" spans="3:25" ht="16.75" customHeight="1">
      <c r="C41" s="382"/>
      <c r="D41" s="380"/>
      <c r="E41" s="383"/>
      <c r="F41" s="384"/>
      <c r="G41" s="382"/>
      <c r="H41" s="79" t="s">
        <v>183</v>
      </c>
      <c r="I41" s="97"/>
      <c r="K41" s="93"/>
      <c r="R41" s="92"/>
      <c r="T41" s="95"/>
      <c r="U41" s="78" t="s">
        <v>183</v>
      </c>
      <c r="V41" s="382"/>
      <c r="W41" s="383"/>
      <c r="X41" s="384"/>
      <c r="Y41" s="380"/>
    </row>
    <row r="42" spans="3:25" ht="16.75" customHeight="1">
      <c r="C42" s="381"/>
      <c r="D42" s="379">
        <v>19</v>
      </c>
      <c r="E42" s="383" t="str">
        <f>IFERROR(VLOOKUP(D42,データ!$A$3:$C$42,2,FALSE),"")</f>
        <v>加茂</v>
      </c>
      <c r="F42" s="384" t="str">
        <f>IFERROR(VLOOKUP(D42,データ!$A$3:$C$42,3,FALSE),"")</f>
        <v>中濃</v>
      </c>
      <c r="G42" s="381"/>
      <c r="H42" s="94"/>
      <c r="I42" s="93"/>
      <c r="J42" s="93"/>
      <c r="K42" s="93"/>
      <c r="R42" s="96"/>
      <c r="S42" s="96"/>
      <c r="T42" s="92"/>
      <c r="U42" s="91"/>
      <c r="V42" s="381"/>
      <c r="W42" s="383" t="str">
        <f>IFERROR(VLOOKUP(Y42,データ!$A$3:$C$42,2,FALSE),"")</f>
        <v>岐阜総合</v>
      </c>
      <c r="X42" s="384" t="str">
        <f>IFERROR(VLOOKUP(Y42,データ!$A$3:$C$42,3,FALSE),"")</f>
        <v>岐阜</v>
      </c>
      <c r="Y42" s="379">
        <v>39</v>
      </c>
    </row>
    <row r="43" spans="3:25" ht="16.75" customHeight="1">
      <c r="C43" s="382"/>
      <c r="D43" s="380"/>
      <c r="E43" s="383"/>
      <c r="F43" s="384"/>
      <c r="G43" s="382"/>
      <c r="I43" s="79" t="s">
        <v>183</v>
      </c>
      <c r="J43" s="97"/>
      <c r="K43" s="93"/>
      <c r="R43" s="96"/>
      <c r="S43" s="95"/>
      <c r="T43" s="78" t="s">
        <v>183</v>
      </c>
      <c r="V43" s="382"/>
      <c r="W43" s="383"/>
      <c r="X43" s="384"/>
      <c r="Y43" s="380"/>
    </row>
    <row r="44" spans="3:25" ht="16.75" customHeight="1">
      <c r="C44" s="381"/>
      <c r="D44" s="379">
        <v>20</v>
      </c>
      <c r="E44" s="383" t="str">
        <f>IFERROR(VLOOKUP(D44,データ!$A$3:$C$42,2,FALSE),"")</f>
        <v>多治見北</v>
      </c>
      <c r="F44" s="384" t="str">
        <f>IFERROR(VLOOKUP(D44,データ!$A$3:$C$42,3,FALSE),"")</f>
        <v>東濃</v>
      </c>
      <c r="G44" s="381"/>
      <c r="H44" s="94"/>
      <c r="I44" s="94"/>
      <c r="J44" s="93"/>
      <c r="S44" s="92"/>
      <c r="T44" s="91"/>
      <c r="U44" s="91"/>
      <c r="V44" s="381"/>
      <c r="W44" s="383" t="str">
        <f>IFERROR(VLOOKUP(Y44,データ!$A$3:$C$42,2,FALSE),"")</f>
        <v>県岐阜商</v>
      </c>
      <c r="X44" s="384" t="str">
        <f>IFERROR(VLOOKUP(Y44,データ!$A$3:$C$42,3,FALSE),"")</f>
        <v>岐阜</v>
      </c>
      <c r="Y44" s="379">
        <v>40</v>
      </c>
    </row>
    <row r="45" spans="3:25" ht="16.75" customHeight="1">
      <c r="C45" s="382"/>
      <c r="D45" s="380"/>
      <c r="E45" s="383"/>
      <c r="F45" s="384"/>
      <c r="G45" s="382"/>
      <c r="M45" s="79" t="s">
        <v>183</v>
      </c>
      <c r="V45" s="382"/>
      <c r="W45" s="383"/>
      <c r="X45" s="384"/>
      <c r="Y45" s="380"/>
    </row>
    <row r="46" spans="3:25" ht="16.75" customHeight="1"/>
    <row r="47" spans="3:25" ht="20" customHeight="1">
      <c r="D47" s="82"/>
      <c r="E47" s="90" t="s">
        <v>0</v>
      </c>
      <c r="F47" s="82"/>
      <c r="G47" s="81"/>
      <c r="H47" s="81"/>
      <c r="I47" s="81"/>
      <c r="J47" s="81"/>
      <c r="K47" s="81"/>
      <c r="L47" s="81"/>
    </row>
    <row r="48" spans="3:25" ht="20" customHeight="1">
      <c r="D48" s="82"/>
      <c r="E48" s="377"/>
      <c r="F48" s="378"/>
      <c r="G48" s="81"/>
      <c r="H48" s="81"/>
      <c r="I48" s="81"/>
      <c r="J48" s="81"/>
      <c r="K48" s="81"/>
      <c r="L48" s="81"/>
    </row>
    <row r="49" spans="4:12" ht="20" customHeight="1">
      <c r="D49" s="82"/>
      <c r="E49" s="377"/>
      <c r="F49" s="378"/>
      <c r="G49" s="87"/>
      <c r="H49" s="87"/>
      <c r="I49" s="87"/>
      <c r="J49" s="86"/>
      <c r="K49" s="81"/>
      <c r="L49" s="81"/>
    </row>
    <row r="50" spans="4:12" ht="20" customHeight="1">
      <c r="D50" s="82"/>
      <c r="E50" s="377"/>
      <c r="F50" s="378"/>
      <c r="G50" s="81"/>
      <c r="H50" s="81"/>
      <c r="I50" s="81"/>
      <c r="J50" s="89"/>
      <c r="K50" s="88"/>
      <c r="L50" s="87"/>
    </row>
    <row r="51" spans="4:12" ht="20" customHeight="1">
      <c r="D51" s="82"/>
      <c r="E51" s="377"/>
      <c r="F51" s="378"/>
      <c r="G51" s="87"/>
      <c r="H51" s="86"/>
      <c r="I51" s="85"/>
      <c r="J51" s="83"/>
      <c r="K51" s="81"/>
      <c r="L51" s="81"/>
    </row>
    <row r="52" spans="4:12" ht="20" customHeight="1">
      <c r="D52" s="82"/>
      <c r="E52" s="377"/>
      <c r="F52" s="378"/>
      <c r="G52" s="84"/>
      <c r="H52" s="83"/>
      <c r="I52" s="81"/>
      <c r="J52" s="81"/>
      <c r="K52" s="81"/>
      <c r="L52" s="81"/>
    </row>
    <row r="53" spans="4:12" ht="20" customHeight="1">
      <c r="D53" s="82"/>
      <c r="E53" s="377"/>
      <c r="F53" s="378"/>
      <c r="G53" s="81"/>
      <c r="H53" s="81"/>
      <c r="I53" s="81"/>
      <c r="J53" s="81"/>
      <c r="K53" s="81"/>
      <c r="L53" s="81"/>
    </row>
    <row r="54" spans="4:12" ht="20" customHeight="1"/>
    <row r="55" spans="4:12" ht="20" customHeight="1"/>
    <row r="56" spans="4:12" ht="20" customHeight="1"/>
    <row r="57" spans="4:12" ht="20" customHeight="1"/>
    <row r="58" spans="4:12" ht="20" customHeight="1"/>
    <row r="59" spans="4:12" ht="20" customHeight="1"/>
    <row r="60" spans="4:12" ht="20" customHeight="1"/>
    <row r="61" spans="4:12" ht="20" customHeight="1"/>
    <row r="62" spans="4:12" ht="20" customHeight="1"/>
    <row r="63" spans="4:12" ht="20" customHeight="1"/>
    <row r="64" spans="4:12" ht="20" customHeight="1"/>
    <row r="65" ht="20" customHeight="1"/>
    <row r="66" ht="20" customHeight="1"/>
    <row r="67" ht="20" customHeight="1"/>
    <row r="68" ht="20" customHeight="1"/>
    <row r="69" ht="20" customHeight="1"/>
    <row r="70" ht="20" customHeight="1"/>
    <row r="71" ht="20" customHeight="1"/>
    <row r="72" ht="20" customHeight="1"/>
    <row r="73" ht="20" customHeight="1"/>
    <row r="74" ht="20" customHeight="1"/>
    <row r="75" ht="20" customHeight="1"/>
    <row r="76" ht="20" customHeight="1"/>
    <row r="77" ht="20" customHeight="1"/>
    <row r="78" ht="20" customHeight="1"/>
    <row r="79" ht="20" customHeight="1"/>
    <row r="80" ht="20" customHeight="1"/>
    <row r="81" ht="20" customHeight="1"/>
    <row r="82" ht="20" customHeight="1"/>
    <row r="83" ht="20" customHeight="1"/>
    <row r="84" ht="20" customHeight="1"/>
    <row r="85" ht="20" customHeight="1"/>
    <row r="86" ht="20" customHeight="1"/>
    <row r="87" ht="20" customHeight="1"/>
    <row r="88" ht="20" customHeight="1"/>
    <row r="89" ht="20" customHeight="1"/>
    <row r="90" ht="20" customHeight="1"/>
    <row r="91" ht="20" customHeight="1"/>
    <row r="92" ht="20" customHeight="1"/>
    <row r="93" ht="20" customHeight="1"/>
    <row r="94" ht="20" customHeight="1"/>
    <row r="95" ht="20" customHeight="1"/>
    <row r="96" ht="20" customHeight="1"/>
    <row r="97" ht="20" customHeight="1"/>
    <row r="98" ht="20" customHeight="1"/>
    <row r="99" ht="20" customHeight="1"/>
    <row r="100" ht="20" customHeight="1"/>
    <row r="101" ht="20" customHeight="1"/>
    <row r="102" ht="20" customHeight="1"/>
    <row r="103" ht="20" customHeight="1"/>
    <row r="104" ht="20" customHeight="1"/>
    <row r="105" ht="20" customHeight="1"/>
    <row r="106" ht="20" customHeight="1"/>
    <row r="107" ht="20" customHeight="1"/>
    <row r="108" ht="20" customHeight="1"/>
    <row r="109" ht="20" customHeight="1"/>
    <row r="110" ht="20" customHeight="1"/>
    <row r="111" ht="20" customHeight="1"/>
    <row r="112" ht="20" customHeight="1"/>
    <row r="113" ht="20" customHeight="1"/>
    <row r="114" ht="20" customHeight="1"/>
    <row r="115" ht="20" customHeight="1"/>
    <row r="116" ht="20" customHeight="1"/>
    <row r="117" ht="20" customHeight="1"/>
    <row r="118" ht="20" customHeight="1"/>
    <row r="119" ht="20" customHeight="1"/>
    <row r="120" ht="20" customHeight="1"/>
    <row r="121" ht="20" customHeight="1"/>
    <row r="122" ht="20" customHeight="1"/>
    <row r="123" ht="20" customHeight="1"/>
    <row r="124" ht="20" customHeight="1"/>
    <row r="125" ht="20" customHeight="1"/>
    <row r="126" ht="20" customHeight="1"/>
    <row r="127" ht="20" customHeight="1"/>
    <row r="128" ht="20" customHeight="1"/>
  </sheetData>
  <mergeCells count="187">
    <mergeCell ref="W6:W7"/>
    <mergeCell ref="X6:X7"/>
    <mergeCell ref="Y6:Y7"/>
    <mergeCell ref="C8:C9"/>
    <mergeCell ref="D8:D9"/>
    <mergeCell ref="E8:E9"/>
    <mergeCell ref="F8:F9"/>
    <mergeCell ref="G8:G9"/>
    <mergeCell ref="V8:V9"/>
    <mergeCell ref="W8:W9"/>
    <mergeCell ref="C6:C7"/>
    <mergeCell ref="D6:D7"/>
    <mergeCell ref="E6:E7"/>
    <mergeCell ref="F6:F7"/>
    <mergeCell ref="G6:G7"/>
    <mergeCell ref="V6:V7"/>
    <mergeCell ref="X8:X9"/>
    <mergeCell ref="Y8:Y9"/>
    <mergeCell ref="C10:C11"/>
    <mergeCell ref="D10:D11"/>
    <mergeCell ref="E10:E11"/>
    <mergeCell ref="F10:F11"/>
    <mergeCell ref="G10:G11"/>
    <mergeCell ref="V10:V11"/>
    <mergeCell ref="W10:W11"/>
    <mergeCell ref="X10:X11"/>
    <mergeCell ref="Y10:Y11"/>
    <mergeCell ref="C12:C13"/>
    <mergeCell ref="D12:D13"/>
    <mergeCell ref="E12:E13"/>
    <mergeCell ref="F12:F13"/>
    <mergeCell ref="G12:G13"/>
    <mergeCell ref="V12:V13"/>
    <mergeCell ref="W12:W13"/>
    <mergeCell ref="X12:X13"/>
    <mergeCell ref="Y12:Y13"/>
    <mergeCell ref="W14:W15"/>
    <mergeCell ref="X14:X15"/>
    <mergeCell ref="Y14:Y15"/>
    <mergeCell ref="C16:C17"/>
    <mergeCell ref="D16:D17"/>
    <mergeCell ref="E16:E17"/>
    <mergeCell ref="F16:F17"/>
    <mergeCell ref="G16:G17"/>
    <mergeCell ref="V16:V17"/>
    <mergeCell ref="W16:W17"/>
    <mergeCell ref="C14:C15"/>
    <mergeCell ref="D14:D15"/>
    <mergeCell ref="E14:E15"/>
    <mergeCell ref="F14:F15"/>
    <mergeCell ref="G14:G15"/>
    <mergeCell ref="V14:V15"/>
    <mergeCell ref="X16:X17"/>
    <mergeCell ref="Y16:Y17"/>
    <mergeCell ref="C18:C19"/>
    <mergeCell ref="D18:D19"/>
    <mergeCell ref="E18:E19"/>
    <mergeCell ref="F18:F19"/>
    <mergeCell ref="G18:G19"/>
    <mergeCell ref="V18:V19"/>
    <mergeCell ref="W18:W19"/>
    <mergeCell ref="X18:X19"/>
    <mergeCell ref="Y18:Y19"/>
    <mergeCell ref="C20:C21"/>
    <mergeCell ref="D20:D21"/>
    <mergeCell ref="E20:E21"/>
    <mergeCell ref="F20:F21"/>
    <mergeCell ref="G20:G21"/>
    <mergeCell ref="V20:V21"/>
    <mergeCell ref="W20:W21"/>
    <mergeCell ref="X20:X21"/>
    <mergeCell ref="Y20:Y21"/>
    <mergeCell ref="W22:W23"/>
    <mergeCell ref="X22:X23"/>
    <mergeCell ref="Y22:Y23"/>
    <mergeCell ref="C24:C25"/>
    <mergeCell ref="D24:D25"/>
    <mergeCell ref="E24:E25"/>
    <mergeCell ref="F24:F25"/>
    <mergeCell ref="G24:G25"/>
    <mergeCell ref="V24:V25"/>
    <mergeCell ref="W24:W25"/>
    <mergeCell ref="C22:C23"/>
    <mergeCell ref="D22:D23"/>
    <mergeCell ref="E22:E23"/>
    <mergeCell ref="F22:F23"/>
    <mergeCell ref="G22:G23"/>
    <mergeCell ref="V22:V23"/>
    <mergeCell ref="X24:X25"/>
    <mergeCell ref="Y24:Y25"/>
    <mergeCell ref="C26:C27"/>
    <mergeCell ref="D26:D27"/>
    <mergeCell ref="E26:E27"/>
    <mergeCell ref="F26:F27"/>
    <mergeCell ref="G26:G27"/>
    <mergeCell ref="V26:V27"/>
    <mergeCell ref="W26:W27"/>
    <mergeCell ref="X26:X27"/>
    <mergeCell ref="Y26:Y27"/>
    <mergeCell ref="C28:C29"/>
    <mergeCell ref="D28:D29"/>
    <mergeCell ref="E28:E29"/>
    <mergeCell ref="F28:F29"/>
    <mergeCell ref="G28:G29"/>
    <mergeCell ref="V28:V29"/>
    <mergeCell ref="W28:W29"/>
    <mergeCell ref="X28:X29"/>
    <mergeCell ref="Y28:Y29"/>
    <mergeCell ref="W30:W31"/>
    <mergeCell ref="X30:X31"/>
    <mergeCell ref="Y30:Y31"/>
    <mergeCell ref="C32:C33"/>
    <mergeCell ref="D32:D33"/>
    <mergeCell ref="E32:E33"/>
    <mergeCell ref="F32:F33"/>
    <mergeCell ref="G32:G33"/>
    <mergeCell ref="V32:V33"/>
    <mergeCell ref="W32:W33"/>
    <mergeCell ref="C30:C31"/>
    <mergeCell ref="D30:D31"/>
    <mergeCell ref="E30:E31"/>
    <mergeCell ref="F30:F31"/>
    <mergeCell ref="G30:G31"/>
    <mergeCell ref="V30:V31"/>
    <mergeCell ref="X32:X33"/>
    <mergeCell ref="Y32:Y33"/>
    <mergeCell ref="C34:C35"/>
    <mergeCell ref="D34:D35"/>
    <mergeCell ref="E34:E35"/>
    <mergeCell ref="F34:F35"/>
    <mergeCell ref="G34:G35"/>
    <mergeCell ref="V34:V35"/>
    <mergeCell ref="W34:W35"/>
    <mergeCell ref="X34:X35"/>
    <mergeCell ref="Y34:Y35"/>
    <mergeCell ref="C36:C37"/>
    <mergeCell ref="D36:D37"/>
    <mergeCell ref="E36:E37"/>
    <mergeCell ref="F36:F37"/>
    <mergeCell ref="G36:G37"/>
    <mergeCell ref="V36:V37"/>
    <mergeCell ref="W36:W37"/>
    <mergeCell ref="X36:X37"/>
    <mergeCell ref="Y36:Y37"/>
    <mergeCell ref="F48:F49"/>
    <mergeCell ref="W38:W39"/>
    <mergeCell ref="X38:X39"/>
    <mergeCell ref="Y38:Y39"/>
    <mergeCell ref="C40:C41"/>
    <mergeCell ref="D40:D41"/>
    <mergeCell ref="E40:E41"/>
    <mergeCell ref="F40:F41"/>
    <mergeCell ref="G40:G41"/>
    <mergeCell ref="V40:V41"/>
    <mergeCell ref="W40:W41"/>
    <mergeCell ref="C38:C39"/>
    <mergeCell ref="D38:D39"/>
    <mergeCell ref="E38:E39"/>
    <mergeCell ref="F38:F39"/>
    <mergeCell ref="G38:G39"/>
    <mergeCell ref="V38:V39"/>
    <mergeCell ref="X40:X41"/>
    <mergeCell ref="Y40:Y41"/>
    <mergeCell ref="B1:Y1"/>
    <mergeCell ref="E50:E51"/>
    <mergeCell ref="F50:F51"/>
    <mergeCell ref="E52:E53"/>
    <mergeCell ref="F52:F53"/>
    <mergeCell ref="Y42:Y43"/>
    <mergeCell ref="C44:C45"/>
    <mergeCell ref="D44:D45"/>
    <mergeCell ref="E44:E45"/>
    <mergeCell ref="F44:F45"/>
    <mergeCell ref="G44:G45"/>
    <mergeCell ref="V44:V45"/>
    <mergeCell ref="W44:W45"/>
    <mergeCell ref="X44:X45"/>
    <mergeCell ref="Y44:Y45"/>
    <mergeCell ref="C42:C43"/>
    <mergeCell ref="D42:D43"/>
    <mergeCell ref="E42:E43"/>
    <mergeCell ref="F42:F43"/>
    <mergeCell ref="G42:G43"/>
    <mergeCell ref="V42:V43"/>
    <mergeCell ref="W42:W43"/>
    <mergeCell ref="X42:X43"/>
    <mergeCell ref="E48:E49"/>
  </mergeCells>
  <phoneticPr fontId="28"/>
  <conditionalFormatting sqref="A1:B1">
    <cfRule type="expression" dxfId="128" priority="1" stopIfTrue="1">
      <formula>ISERROR</formula>
    </cfRule>
  </conditionalFormatting>
  <printOptions horizontalCentered="1"/>
  <pageMargins left="0.59055118110236215" right="0.59055118110236215" top="0.59055118110236215" bottom="0.59055118110236215" header="0.3" footer="0.3"/>
  <pageSetup paperSize="9" scale="8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R34"/>
  <sheetViews>
    <sheetView view="pageBreakPreview" zoomScale="60" zoomScaleNormal="100" workbookViewId="0">
      <selection activeCell="B2" sqref="B1:B1048576"/>
    </sheetView>
  </sheetViews>
  <sheetFormatPr baseColWidth="10" defaultColWidth="9" defaultRowHeight="14"/>
  <cols>
    <col min="1" max="1" width="4.1640625" style="30" customWidth="1"/>
    <col min="2" max="2" width="11.6640625" style="30" customWidth="1"/>
    <col min="3" max="3" width="3.1640625" style="30" customWidth="1"/>
    <col min="4" max="4" width="12.33203125" style="30" customWidth="1"/>
    <col min="5" max="14" width="3.1640625" style="30" customWidth="1"/>
    <col min="15" max="15" width="11.6640625" style="30" customWidth="1"/>
    <col min="16" max="16" width="3.1640625" style="30" customWidth="1"/>
    <col min="17" max="17" width="12.33203125" style="30" customWidth="1"/>
    <col min="18" max="18" width="4.1640625" style="30" customWidth="1"/>
    <col min="19" max="19" width="9" style="30" bestFit="1"/>
    <col min="20" max="16384" width="9" style="30"/>
  </cols>
  <sheetData>
    <row r="1" spans="1:18" ht="24" customHeight="1">
      <c r="B1" s="376" t="str">
        <f>男子Ｓ!B1</f>
        <v>令和2年度　岐阜県高等学校テニス新人大会</v>
      </c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</row>
    <row r="2" spans="1:18" ht="24" customHeight="1"/>
    <row r="3" spans="1:18" ht="24" customHeight="1">
      <c r="E3" s="376" t="s">
        <v>22</v>
      </c>
      <c r="F3" s="376"/>
      <c r="G3" s="376"/>
      <c r="H3" s="376"/>
      <c r="I3" s="376"/>
      <c r="J3" s="376"/>
      <c r="K3" s="376"/>
      <c r="L3" s="376"/>
      <c r="M3" s="376"/>
      <c r="N3" s="376"/>
      <c r="O3" s="31"/>
      <c r="P3" s="31"/>
    </row>
    <row r="4" spans="1:18" ht="24" customHeight="1"/>
    <row r="5" spans="1:18" ht="24" customHeight="1">
      <c r="A5" s="393">
        <v>1</v>
      </c>
      <c r="B5" s="43" t="str">
        <f>データ!U62</f>
        <v>宮本　雪凪</v>
      </c>
      <c r="C5" s="43" t="str">
        <f>データ!V62</f>
        <v>②</v>
      </c>
      <c r="D5" s="397" t="str">
        <f>データ!W62</f>
        <v>県岐阜商</v>
      </c>
      <c r="E5" s="42"/>
      <c r="N5" s="42"/>
      <c r="O5" s="43" t="str">
        <f>データ!U66</f>
        <v>間宮　万結</v>
      </c>
      <c r="P5" s="43" t="str">
        <f>データ!V66</f>
        <v>②</v>
      </c>
      <c r="Q5" s="397" t="str">
        <f>データ!W66</f>
        <v>関</v>
      </c>
      <c r="R5" s="393">
        <v>13</v>
      </c>
    </row>
    <row r="6" spans="1:18" ht="24" customHeight="1">
      <c r="A6" s="393"/>
      <c r="B6" s="44" t="str">
        <f>データ!U63</f>
        <v>半田　茜子</v>
      </c>
      <c r="C6" s="44" t="str">
        <f>データ!V63</f>
        <v>②</v>
      </c>
      <c r="D6" s="397"/>
      <c r="F6" s="33"/>
      <c r="M6" s="34"/>
      <c r="O6" s="44" t="str">
        <f>データ!U67</f>
        <v>林　　香那</v>
      </c>
      <c r="P6" s="44" t="str">
        <f>データ!V67</f>
        <v>①</v>
      </c>
      <c r="Q6" s="397"/>
      <c r="R6" s="393"/>
    </row>
    <row r="7" spans="1:18" ht="24" customHeight="1">
      <c r="A7" s="393">
        <v>2</v>
      </c>
      <c r="B7" s="43" t="str">
        <f>VLOOKUP(A7,データ!$W$3:$AB$22,2,0)</f>
        <v>川瀬菜々美</v>
      </c>
      <c r="C7" s="43" t="str">
        <f>VLOOKUP(A7,データ!$W$3:$AB$22,3,0)</f>
        <v>②</v>
      </c>
      <c r="D7" s="397" t="str">
        <f>VLOOKUP(A7,データ!$W$3:$AB$22,6,0)</f>
        <v>大垣南</v>
      </c>
      <c r="F7" s="37"/>
      <c r="M7" s="38"/>
      <c r="O7" s="43" t="str">
        <f>VLOOKUP(R7,データ!$W$3:$AB$22,2,0)</f>
        <v>二村　南実</v>
      </c>
      <c r="P7" s="43" t="str">
        <f>VLOOKUP(R7,データ!$W$3:$AB$22,3,0)</f>
        <v>②</v>
      </c>
      <c r="Q7" s="397" t="str">
        <f>VLOOKUP(R7,データ!$W$3:$AB$22,6,0)</f>
        <v>郡上</v>
      </c>
      <c r="R7" s="393">
        <v>14</v>
      </c>
    </row>
    <row r="8" spans="1:18" ht="24" customHeight="1">
      <c r="A8" s="393"/>
      <c r="B8" s="44" t="str">
        <f>VLOOKUP(A7,データ!$W$3:$AB$22,4,0)</f>
        <v>葛山　　恵</v>
      </c>
      <c r="C8" s="44" t="str">
        <f>VLOOKUP(A7,データ!$W$3:$AB$22,5,0)</f>
        <v>②</v>
      </c>
      <c r="D8" s="397" t="e">
        <f>VLOOKUP(B8,データ!$W$3:$AB$22,2,0)</f>
        <v>#N/A</v>
      </c>
      <c r="E8" s="33"/>
      <c r="F8" s="35"/>
      <c r="G8" s="33"/>
      <c r="L8" s="34"/>
      <c r="M8" s="36"/>
      <c r="N8" s="34"/>
      <c r="O8" s="44" t="str">
        <f>VLOOKUP(R7,データ!$W$3:$AB$22,4,0)</f>
        <v>芝野　愛夕</v>
      </c>
      <c r="P8" s="44" t="str">
        <f>VLOOKUP(R7,データ!$W$3:$AB$22,5,0)</f>
        <v>②</v>
      </c>
      <c r="Q8" s="397" t="e">
        <f>VLOOKUP(O8,データ!$W$3:$AB$22,2,0)</f>
        <v>#N/A</v>
      </c>
      <c r="R8" s="393"/>
    </row>
    <row r="9" spans="1:18" ht="24" customHeight="1">
      <c r="A9" s="393">
        <v>3</v>
      </c>
      <c r="B9" s="43" t="str">
        <f>VLOOKUP(A9,データ!$W$3:$AB$22,2,0)</f>
        <v>岡田　和奏</v>
      </c>
      <c r="C9" s="43" t="str">
        <f>VLOOKUP(A9,データ!$W$3:$AB$22,3,0)</f>
        <v>①</v>
      </c>
      <c r="D9" s="397" t="str">
        <f>VLOOKUP(A9,データ!$W$3:$AB$22,6,0)</f>
        <v>岐阜北</v>
      </c>
      <c r="E9" s="35"/>
      <c r="G9" s="37"/>
      <c r="L9" s="38"/>
      <c r="N9" s="36"/>
      <c r="O9" s="43" t="str">
        <f>VLOOKUP(R9,データ!$W$3:$AB$22,2,0)</f>
        <v>安藤　千尋</v>
      </c>
      <c r="P9" s="43" t="str">
        <f>VLOOKUP(R9,データ!$W$3:$AB$22,3,0)</f>
        <v>②</v>
      </c>
      <c r="Q9" s="397" t="str">
        <f>VLOOKUP(R9,データ!$W$3:$AB$22,6,0)</f>
        <v>大垣北</v>
      </c>
      <c r="R9" s="393">
        <v>15</v>
      </c>
    </row>
    <row r="10" spans="1:18" ht="24" customHeight="1">
      <c r="A10" s="393"/>
      <c r="B10" s="44" t="str">
        <f>VLOOKUP(A9,データ!$W$3:$AB$22,4,0)</f>
        <v>千村　友香</v>
      </c>
      <c r="C10" s="44" t="str">
        <f>VLOOKUP(A9,データ!$W$3:$AB$22,5,0)</f>
        <v>②</v>
      </c>
      <c r="D10" s="397" t="e">
        <f>VLOOKUP(B10,データ!$W$3:$AB$22,2,0)</f>
        <v>#N/A</v>
      </c>
      <c r="G10" s="37"/>
      <c r="L10" s="38"/>
      <c r="O10" s="44" t="str">
        <f>VLOOKUP(R9,データ!$W$3:$AB$22,4,0)</f>
        <v>髙井　七夏</v>
      </c>
      <c r="P10" s="44" t="str">
        <f>VLOOKUP(R9,データ!$W$3:$AB$22,5,0)</f>
        <v>①</v>
      </c>
      <c r="Q10" s="397" t="e">
        <f>VLOOKUP(O10,データ!$W$3:$AB$22,2,0)</f>
        <v>#N/A</v>
      </c>
      <c r="R10" s="393"/>
    </row>
    <row r="11" spans="1:18" ht="24" customHeight="1">
      <c r="A11" s="393">
        <v>4</v>
      </c>
      <c r="B11" s="43" t="str">
        <f>VLOOKUP(A11,データ!$W$3:$AB$22,2,0)</f>
        <v>志津　令実</v>
      </c>
      <c r="C11" s="43" t="str">
        <f>VLOOKUP(A11,データ!$W$3:$AB$22,3,0)</f>
        <v>②</v>
      </c>
      <c r="D11" s="397" t="str">
        <f>VLOOKUP(A11,データ!$W$3:$AB$22,6,0)</f>
        <v>恵那農</v>
      </c>
      <c r="G11" s="37"/>
      <c r="H11" s="33"/>
      <c r="K11" s="34"/>
      <c r="L11" s="38"/>
      <c r="O11" s="43" t="str">
        <f>VLOOKUP(R11,データ!$W$3:$AB$22,2,0)</f>
        <v>橋本　琴音</v>
      </c>
      <c r="P11" s="43" t="str">
        <f>VLOOKUP(R11,データ!$W$3:$AB$22,3,0)</f>
        <v>②</v>
      </c>
      <c r="Q11" s="397" t="str">
        <f>VLOOKUP(R11,データ!$W$3:$AB$22,6,0)</f>
        <v>恵那</v>
      </c>
      <c r="R11" s="393">
        <v>16</v>
      </c>
    </row>
    <row r="12" spans="1:18" ht="24" customHeight="1">
      <c r="A12" s="393"/>
      <c r="B12" s="44" t="str">
        <f>VLOOKUP(A11,データ!$W$3:$AB$22,4,0)</f>
        <v>曽我　怜加</v>
      </c>
      <c r="C12" s="44" t="str">
        <f>VLOOKUP(A11,データ!$W$3:$AB$22,5,0)</f>
        <v>②</v>
      </c>
      <c r="D12" s="397" t="e">
        <f>VLOOKUP(B12,データ!$W$3:$AB$22,2,0)</f>
        <v>#N/A</v>
      </c>
      <c r="E12" s="33"/>
      <c r="G12" s="37"/>
      <c r="H12" s="37"/>
      <c r="K12" s="38"/>
      <c r="L12" s="38"/>
      <c r="N12" s="34"/>
      <c r="O12" s="44" t="str">
        <f>VLOOKUP(R11,データ!$W$3:$AB$22,4,0)</f>
        <v>林　　望月</v>
      </c>
      <c r="P12" s="44" t="str">
        <f>VLOOKUP(R11,データ!$W$3:$AB$22,5,0)</f>
        <v>②</v>
      </c>
      <c r="Q12" s="397" t="e">
        <f>VLOOKUP(O12,データ!$W$3:$AB$22,2,0)</f>
        <v>#N/A</v>
      </c>
      <c r="R12" s="393"/>
    </row>
    <row r="13" spans="1:18" ht="24" customHeight="1">
      <c r="A13" s="393">
        <v>5</v>
      </c>
      <c r="B13" s="43" t="str">
        <f>VLOOKUP(A13,データ!$W$3:$AB$22,2,0)</f>
        <v>山口　詩乃</v>
      </c>
      <c r="C13" s="43" t="str">
        <f>VLOOKUP(A13,データ!$W$3:$AB$22,3,0)</f>
        <v>②</v>
      </c>
      <c r="D13" s="397" t="str">
        <f>VLOOKUP(A13,データ!$W$3:$AB$22,6,0)</f>
        <v>郡上</v>
      </c>
      <c r="E13" s="35"/>
      <c r="F13" s="33"/>
      <c r="G13" s="35"/>
      <c r="H13" s="37"/>
      <c r="K13" s="38"/>
      <c r="L13" s="36"/>
      <c r="M13" s="34"/>
      <c r="N13" s="36"/>
      <c r="O13" s="43" t="str">
        <f>VLOOKUP(R13,データ!$W$3:$AB$22,2,0)</f>
        <v>深尾　初音</v>
      </c>
      <c r="P13" s="43" t="str">
        <f>VLOOKUP(R13,データ!$W$3:$AB$22,3,0)</f>
        <v>①</v>
      </c>
      <c r="Q13" s="397" t="str">
        <f>VLOOKUP(R13,データ!$W$3:$AB$22,6,0)</f>
        <v>岐阜</v>
      </c>
      <c r="R13" s="393">
        <v>17</v>
      </c>
    </row>
    <row r="14" spans="1:18" ht="24" customHeight="1">
      <c r="A14" s="393"/>
      <c r="B14" s="44" t="str">
        <f>VLOOKUP(A13,データ!$W$3:$AB$22,4,0)</f>
        <v>此島　知花</v>
      </c>
      <c r="C14" s="44" t="str">
        <f>VLOOKUP(A13,データ!$W$3:$AB$22,5,0)</f>
        <v>②</v>
      </c>
      <c r="D14" s="397" t="e">
        <f>VLOOKUP(B14,データ!$W$3:$AB$22,2,0)</f>
        <v>#N/A</v>
      </c>
      <c r="F14" s="37"/>
      <c r="H14" s="37"/>
      <c r="K14" s="38"/>
      <c r="M14" s="38"/>
      <c r="O14" s="44" t="str">
        <f>VLOOKUP(R13,データ!$W$3:$AB$22,4,0)</f>
        <v>和田菜々穂</v>
      </c>
      <c r="P14" s="44" t="str">
        <f>VLOOKUP(R13,データ!$W$3:$AB$22,5,0)</f>
        <v>②</v>
      </c>
      <c r="Q14" s="397" t="e">
        <f>VLOOKUP(O14,データ!$W$3:$AB$22,2,0)</f>
        <v>#N/A</v>
      </c>
      <c r="R14" s="393"/>
    </row>
    <row r="15" spans="1:18" ht="24" customHeight="1">
      <c r="A15" s="393">
        <v>6</v>
      </c>
      <c r="B15" s="43" t="str">
        <f>VLOOKUP(A15,データ!$W$3:$AB$22,2,0)</f>
        <v>久世　一姫</v>
      </c>
      <c r="C15" s="43" t="str">
        <f>VLOOKUP(A15,データ!$W$3:$AB$22,3,0)</f>
        <v>①</v>
      </c>
      <c r="D15" s="397" t="str">
        <f>VLOOKUP(A15,データ!$W$3:$AB$22,6,0)</f>
        <v>県岐阜商</v>
      </c>
      <c r="E15" s="42"/>
      <c r="F15" s="35"/>
      <c r="H15" s="37"/>
      <c r="K15" s="38"/>
      <c r="M15" s="36"/>
      <c r="N15" s="42"/>
      <c r="O15" s="43" t="str">
        <f>VLOOKUP(R15,データ!$W$3:$AB$22,2,0)</f>
        <v>松林　麻央</v>
      </c>
      <c r="P15" s="43" t="str">
        <f>VLOOKUP(R15,データ!$W$3:$AB$22,3,0)</f>
        <v>②</v>
      </c>
      <c r="Q15" s="397" t="str">
        <f>VLOOKUP(R15,データ!$W$3:$AB$22,6,0)</f>
        <v>県岐阜商</v>
      </c>
      <c r="R15" s="393">
        <v>18</v>
      </c>
    </row>
    <row r="16" spans="1:18" ht="24" customHeight="1">
      <c r="A16" s="393"/>
      <c r="B16" s="44" t="str">
        <f>VLOOKUP(A15,データ!$W$3:$AB$22,4,0)</f>
        <v>岡田　陽愛</v>
      </c>
      <c r="C16" s="44" t="str">
        <f>VLOOKUP(A15,データ!$W$3:$AB$22,5,0)</f>
        <v>①</v>
      </c>
      <c r="D16" s="397" t="e">
        <f>VLOOKUP(B16,データ!$W$3:$AB$22,2,0)</f>
        <v>#N/A</v>
      </c>
      <c r="H16" s="37"/>
      <c r="I16" s="40"/>
      <c r="J16" s="42"/>
      <c r="K16" s="38"/>
      <c r="O16" s="44" t="str">
        <f>VLOOKUP(R15,データ!$W$3:$AB$22,4,0)</f>
        <v>河田　更紗</v>
      </c>
      <c r="P16" s="44" t="str">
        <f>VLOOKUP(R15,データ!$W$3:$AB$22,5,0)</f>
        <v>②</v>
      </c>
      <c r="Q16" s="397" t="e">
        <f>VLOOKUP(O16,データ!$W$3:$AB$22,2,0)</f>
        <v>#N/A</v>
      </c>
      <c r="R16" s="393"/>
    </row>
    <row r="17" spans="1:18" ht="24" customHeight="1">
      <c r="A17" s="393">
        <v>7</v>
      </c>
      <c r="B17" s="43" t="str">
        <f>VLOOKUP(A17,データ!$W$3:$AB$22,2,0)</f>
        <v>向山　実来</v>
      </c>
      <c r="C17" s="43" t="str">
        <f>VLOOKUP(A17,データ!$W$3:$AB$22,3,0)</f>
        <v>②</v>
      </c>
      <c r="D17" s="397" t="str">
        <f>VLOOKUP(A17,データ!$W$3:$AB$22,6,0)</f>
        <v>大垣南</v>
      </c>
      <c r="E17" s="42"/>
      <c r="H17" s="37"/>
      <c r="K17" s="38"/>
      <c r="N17" s="42"/>
      <c r="O17" s="43" t="str">
        <f>VLOOKUP(R17,データ!$W$3:$AB$22,2,0)</f>
        <v>古田　唯夏</v>
      </c>
      <c r="P17" s="43" t="str">
        <f>VLOOKUP(R17,データ!$W$3:$AB$22,3,0)</f>
        <v>②</v>
      </c>
      <c r="Q17" s="397" t="str">
        <f>VLOOKUP(R17,データ!$W$3:$AB$22,6,0)</f>
        <v>関</v>
      </c>
      <c r="R17" s="393">
        <v>19</v>
      </c>
    </row>
    <row r="18" spans="1:18" ht="24" customHeight="1">
      <c r="A18" s="393"/>
      <c r="B18" s="44" t="str">
        <f>VLOOKUP(A17,データ!$W$3:$AB$22,4,0)</f>
        <v>近藤　春奈</v>
      </c>
      <c r="C18" s="44" t="str">
        <f>VLOOKUP(A17,データ!$W$3:$AB$22,5,0)</f>
        <v>②</v>
      </c>
      <c r="D18" s="397" t="e">
        <f>VLOOKUP(B18,データ!$W$3:$AB$22,2,0)</f>
        <v>#N/A</v>
      </c>
      <c r="F18" s="33"/>
      <c r="H18" s="37"/>
      <c r="K18" s="38"/>
      <c r="M18" s="34"/>
      <c r="O18" s="44" t="str">
        <f>VLOOKUP(R17,データ!$W$3:$AB$22,4,0)</f>
        <v>後藤　咲季</v>
      </c>
      <c r="P18" s="44" t="str">
        <f>VLOOKUP(R17,データ!$W$3:$AB$22,5,0)</f>
        <v>②</v>
      </c>
      <c r="Q18" s="397" t="e">
        <f>VLOOKUP(O18,データ!$W$3:$AB$22,2,0)</f>
        <v>#N/A</v>
      </c>
      <c r="R18" s="393"/>
    </row>
    <row r="19" spans="1:18" ht="24" customHeight="1">
      <c r="A19" s="393">
        <v>8</v>
      </c>
      <c r="B19" s="43" t="str">
        <f>VLOOKUP(A19,データ!$W$3:$AB$22,2,0)</f>
        <v>加藤　瑠瑠</v>
      </c>
      <c r="C19" s="43" t="str">
        <f>VLOOKUP(A19,データ!$W$3:$AB$22,3,0)</f>
        <v>②</v>
      </c>
      <c r="D19" s="397" t="str">
        <f>VLOOKUP(A19,データ!$W$3:$AB$22,6,0)</f>
        <v>麗澤瑞浪</v>
      </c>
      <c r="F19" s="37"/>
      <c r="H19" s="37"/>
      <c r="K19" s="38"/>
      <c r="M19" s="38"/>
      <c r="O19" s="43" t="str">
        <f>VLOOKUP(R19,データ!$W$3:$AB$22,2,0)</f>
        <v>渡邊　夢菜</v>
      </c>
      <c r="P19" s="43" t="str">
        <f>VLOOKUP(R19,データ!$W$3:$AB$22,3,0)</f>
        <v>①</v>
      </c>
      <c r="Q19" s="397" t="str">
        <f>VLOOKUP(R19,データ!$W$3:$AB$22,6,0)</f>
        <v>東濃実</v>
      </c>
      <c r="R19" s="393">
        <v>20</v>
      </c>
    </row>
    <row r="20" spans="1:18" ht="24" customHeight="1">
      <c r="A20" s="393"/>
      <c r="B20" s="50" t="str">
        <f>VLOOKUP(A19,データ!$W$3:$AB$22,4,0)</f>
        <v>溝口　麻海</v>
      </c>
      <c r="C20" s="44" t="str">
        <f>VLOOKUP(A19,データ!$W$3:$AB$22,5,0)</f>
        <v>②</v>
      </c>
      <c r="D20" s="397" t="e">
        <f>VLOOKUP(B20,データ!$W$3:$AB$22,2,0)</f>
        <v>#N/A</v>
      </c>
      <c r="E20" s="33"/>
      <c r="F20" s="35"/>
      <c r="G20" s="33"/>
      <c r="H20" s="37"/>
      <c r="K20" s="38"/>
      <c r="L20" s="34"/>
      <c r="M20" s="36"/>
      <c r="N20" s="34"/>
      <c r="O20" s="44" t="str">
        <f>VLOOKUP(R19,データ!$W$3:$AB$22,4,0)</f>
        <v>岩井　陽芽</v>
      </c>
      <c r="P20" s="44" t="str">
        <f>VLOOKUP(R19,データ!$W$3:$AB$22,5,0)</f>
        <v>②</v>
      </c>
      <c r="Q20" s="397" t="e">
        <f>VLOOKUP(O20,データ!$W$3:$AB$22,2,0)</f>
        <v>#N/A</v>
      </c>
      <c r="R20" s="393"/>
    </row>
    <row r="21" spans="1:18" ht="24" customHeight="1">
      <c r="A21" s="393">
        <v>9</v>
      </c>
      <c r="B21" s="43" t="str">
        <f>VLOOKUP(A21,データ!$W$3:$AB$22,2,0)</f>
        <v>福田　　蒼</v>
      </c>
      <c r="C21" s="43" t="str">
        <f>VLOOKUP(A21,データ!$W$3:$AB$22,3,0)</f>
        <v>①</v>
      </c>
      <c r="D21" s="397" t="str">
        <f>VLOOKUP(A21,データ!$W$3:$AB$22,6,0)</f>
        <v>県岐阜商</v>
      </c>
      <c r="E21" s="35"/>
      <c r="G21" s="37"/>
      <c r="H21" s="37"/>
      <c r="K21" s="38"/>
      <c r="L21" s="38"/>
      <c r="N21" s="36"/>
      <c r="O21" s="43" t="str">
        <f>VLOOKUP(R21,データ!$W$3:$AB$22,2,0)</f>
        <v>古田　　楓</v>
      </c>
      <c r="P21" s="43" t="str">
        <f>VLOOKUP(R21,データ!$W$3:$AB$22,3,0)</f>
        <v>②</v>
      </c>
      <c r="Q21" s="397" t="str">
        <f>VLOOKUP(R21,データ!$W$3:$AB$22,6,0)</f>
        <v>県岐阜商</v>
      </c>
      <c r="R21" s="393">
        <v>21</v>
      </c>
    </row>
    <row r="22" spans="1:18" ht="24" customHeight="1">
      <c r="A22" s="393"/>
      <c r="B22" s="44" t="str">
        <f>VLOOKUP(A21,データ!$W$3:$AB$22,4,0)</f>
        <v>大野　　鈴</v>
      </c>
      <c r="C22" s="44" t="str">
        <f>VLOOKUP(A21,データ!$W$3:$AB$22,5,0)</f>
        <v>①</v>
      </c>
      <c r="D22" s="397" t="e">
        <f>VLOOKUP(B22,データ!$W$3:$AB$22,2,0)</f>
        <v>#N/A</v>
      </c>
      <c r="G22" s="37"/>
      <c r="H22" s="35"/>
      <c r="K22" s="36"/>
      <c r="L22" s="38"/>
      <c r="O22" s="44" t="str">
        <f>VLOOKUP(R21,データ!$W$3:$AB$22,4,0)</f>
        <v>宗宮　　遥</v>
      </c>
      <c r="P22" s="44" t="str">
        <f>VLOOKUP(R21,データ!$W$3:$AB$22,5,0)</f>
        <v>①</v>
      </c>
      <c r="Q22" s="397" t="e">
        <f>VLOOKUP(O22,データ!$W$3:$AB$22,2,0)</f>
        <v>#N/A</v>
      </c>
      <c r="R22" s="393"/>
    </row>
    <row r="23" spans="1:18" ht="24" customHeight="1">
      <c r="A23" s="393">
        <v>10</v>
      </c>
      <c r="B23" s="43" t="str">
        <f>VLOOKUP(A23,データ!$W$3:$AB$22,2,0)</f>
        <v>重松　優芽</v>
      </c>
      <c r="C23" s="43" t="str">
        <f>VLOOKUP(A23,データ!$W$3:$AB$22,3,0)</f>
        <v>②</v>
      </c>
      <c r="D23" s="397" t="str">
        <f>VLOOKUP(A23,データ!$W$3:$AB$22,6,0)</f>
        <v>各務原西</v>
      </c>
      <c r="G23" s="37"/>
      <c r="L23" s="38"/>
      <c r="O23" s="43" t="str">
        <f>VLOOKUP(R23,データ!$W$3:$AB$22,2,0)</f>
        <v>大宮　胡春</v>
      </c>
      <c r="P23" s="43" t="str">
        <f>VLOOKUP(R23,データ!$W$3:$AB$22,3,0)</f>
        <v>①</v>
      </c>
      <c r="Q23" s="397" t="str">
        <f>VLOOKUP(R23,データ!$W$3:$AB$22,6,0)</f>
        <v>恵那</v>
      </c>
      <c r="R23" s="393">
        <v>22</v>
      </c>
    </row>
    <row r="24" spans="1:18" ht="24" customHeight="1">
      <c r="A24" s="393"/>
      <c r="B24" s="44" t="str">
        <f>VLOOKUP(A23,データ!$W$3:$AB$22,4,0)</f>
        <v>尾関萌々子</v>
      </c>
      <c r="C24" s="44" t="str">
        <f>VLOOKUP(A23,データ!$W$3:$AB$22,5,0)</f>
        <v>②</v>
      </c>
      <c r="D24" s="397" t="e">
        <f>VLOOKUP(B24,データ!$W$3:$AB$22,2,0)</f>
        <v>#N/A</v>
      </c>
      <c r="E24" s="33"/>
      <c r="G24" s="37"/>
      <c r="L24" s="38"/>
      <c r="N24" s="34"/>
      <c r="O24" s="44" t="str">
        <f>VLOOKUP(R23,データ!$W$3:$AB$22,4,0)</f>
        <v>柳原　果穂</v>
      </c>
      <c r="P24" s="44" t="str">
        <f>VLOOKUP(R23,データ!$W$3:$AB$22,5,0)</f>
        <v>②</v>
      </c>
      <c r="Q24" s="397" t="e">
        <f>VLOOKUP(O24,データ!$W$3:$AB$22,2,0)</f>
        <v>#N/A</v>
      </c>
      <c r="R24" s="393"/>
    </row>
    <row r="25" spans="1:18" ht="24" customHeight="1">
      <c r="A25" s="393">
        <v>11</v>
      </c>
      <c r="B25" s="43" t="str">
        <f>VLOOKUP(A25,データ!$W$3:$AB$22,2,0)</f>
        <v>岡野紅香乃</v>
      </c>
      <c r="C25" s="43" t="str">
        <f>VLOOKUP(A25,データ!$W$3:$AB$22,3,0)</f>
        <v>②</v>
      </c>
      <c r="D25" s="397" t="str">
        <f>VLOOKUP(A25,データ!$W$3:$AB$22,6,0)</f>
        <v>東濃実</v>
      </c>
      <c r="E25" s="35"/>
      <c r="F25" s="33"/>
      <c r="G25" s="35"/>
      <c r="L25" s="36"/>
      <c r="M25" s="34"/>
      <c r="N25" s="36"/>
      <c r="O25" s="43" t="str">
        <f>VLOOKUP(R25,データ!$W$3:$AB$22,2,0)</f>
        <v>辻　　真歩</v>
      </c>
      <c r="P25" s="43" t="str">
        <f>VLOOKUP(R25,データ!$W$3:$AB$22,3,0)</f>
        <v>①</v>
      </c>
      <c r="Q25" s="397" t="str">
        <f>VLOOKUP(R25,データ!$W$3:$AB$22,6,0)</f>
        <v>加茂</v>
      </c>
      <c r="R25" s="393">
        <v>23</v>
      </c>
    </row>
    <row r="26" spans="1:18" ht="24" customHeight="1">
      <c r="A26" s="393"/>
      <c r="B26" s="44" t="str">
        <f>VLOOKUP(A25,データ!$W$3:$AB$22,4,0)</f>
        <v>松葉　風春</v>
      </c>
      <c r="C26" s="44" t="str">
        <f>VLOOKUP(A25,データ!$W$3:$AB$22,5,0)</f>
        <v>②</v>
      </c>
      <c r="D26" s="397" t="e">
        <f>VLOOKUP(B26,データ!$W$3:$AB$22,2,0)</f>
        <v>#N/A</v>
      </c>
      <c r="F26" s="37"/>
      <c r="M26" s="38"/>
      <c r="O26" s="44" t="str">
        <f>VLOOKUP(R25,データ!$W$3:$AB$22,4,0)</f>
        <v>鍵山　里歩</v>
      </c>
      <c r="P26" s="44" t="str">
        <f>VLOOKUP(R25,データ!$W$3:$AB$22,5,0)</f>
        <v>②</v>
      </c>
      <c r="Q26" s="397" t="e">
        <f>VLOOKUP(O26,データ!$W$3:$AB$22,2,0)</f>
        <v>#N/A</v>
      </c>
      <c r="R26" s="393"/>
    </row>
    <row r="27" spans="1:18" ht="24" customHeight="1">
      <c r="A27" s="393">
        <v>12</v>
      </c>
      <c r="B27" s="43" t="str">
        <f>データ!U68</f>
        <v>石井　　晶</v>
      </c>
      <c r="C27" s="43" t="str">
        <f>データ!V68</f>
        <v>②</v>
      </c>
      <c r="D27" s="397" t="str">
        <f>データ!W68</f>
        <v>関</v>
      </c>
      <c r="E27" s="42"/>
      <c r="F27" s="35"/>
      <c r="M27" s="36"/>
      <c r="N27" s="42"/>
      <c r="O27" s="43" t="str">
        <f>データ!U64</f>
        <v>有鹿　　桃</v>
      </c>
      <c r="P27" s="43" t="str">
        <f>データ!V64</f>
        <v>②</v>
      </c>
      <c r="Q27" s="397" t="str">
        <f>データ!W64</f>
        <v>県岐阜商</v>
      </c>
      <c r="R27" s="393">
        <v>24</v>
      </c>
    </row>
    <row r="28" spans="1:18" ht="24" customHeight="1">
      <c r="A28" s="393"/>
      <c r="B28" s="44" t="str">
        <f>データ!U69</f>
        <v>足立　莉子</v>
      </c>
      <c r="C28" s="44" t="str">
        <f>データ!V69</f>
        <v>②</v>
      </c>
      <c r="D28" s="397"/>
      <c r="O28" s="44" t="str">
        <f>データ!U65</f>
        <v>三本　紗衣</v>
      </c>
      <c r="P28" s="44" t="str">
        <f>データ!V65</f>
        <v>②</v>
      </c>
      <c r="Q28" s="397"/>
      <c r="R28" s="393"/>
    </row>
    <row r="29" spans="1:18" ht="24" customHeight="1"/>
    <row r="30" spans="1:18" ht="24" customHeight="1">
      <c r="B30" s="30" t="s">
        <v>17</v>
      </c>
    </row>
    <row r="31" spans="1:18" ht="24" customHeight="1">
      <c r="B31" s="32"/>
      <c r="C31" s="32"/>
      <c r="D31" s="400"/>
    </row>
    <row r="32" spans="1:18" ht="24" customHeight="1">
      <c r="B32" s="32"/>
      <c r="C32" s="32"/>
      <c r="D32" s="400"/>
      <c r="E32" s="41"/>
      <c r="F32" s="33"/>
    </row>
    <row r="33" spans="2:8" ht="24" customHeight="1">
      <c r="B33" s="32"/>
      <c r="C33" s="32"/>
      <c r="D33" s="400"/>
      <c r="E33" s="42"/>
      <c r="F33" s="35"/>
      <c r="G33" s="34"/>
      <c r="H33" s="41"/>
    </row>
    <row r="34" spans="2:8" ht="24" customHeight="1">
      <c r="B34" s="32"/>
      <c r="C34" s="32"/>
      <c r="D34" s="400"/>
    </row>
  </sheetData>
  <mergeCells count="52">
    <mergeCell ref="R5:R6"/>
    <mergeCell ref="R7:R8"/>
    <mergeCell ref="R9:R10"/>
    <mergeCell ref="R11:R12"/>
    <mergeCell ref="R13:R14"/>
    <mergeCell ref="D25:D26"/>
    <mergeCell ref="D27:D28"/>
    <mergeCell ref="D31:D32"/>
    <mergeCell ref="R15:R16"/>
    <mergeCell ref="R17:R18"/>
    <mergeCell ref="R19:R20"/>
    <mergeCell ref="Q15:Q16"/>
    <mergeCell ref="Q17:Q18"/>
    <mergeCell ref="Q19:Q20"/>
    <mergeCell ref="R21:R22"/>
    <mergeCell ref="R23:R24"/>
    <mergeCell ref="R25:R26"/>
    <mergeCell ref="R27:R28"/>
    <mergeCell ref="Q25:Q26"/>
    <mergeCell ref="Q27:Q28"/>
    <mergeCell ref="Q21:Q22"/>
    <mergeCell ref="D33:D34"/>
    <mergeCell ref="A25:A26"/>
    <mergeCell ref="A27:A28"/>
    <mergeCell ref="D5:D6"/>
    <mergeCell ref="D7:D8"/>
    <mergeCell ref="D9:D10"/>
    <mergeCell ref="D11:D12"/>
    <mergeCell ref="D13:D14"/>
    <mergeCell ref="D15:D16"/>
    <mergeCell ref="D17:D18"/>
    <mergeCell ref="D19:D20"/>
    <mergeCell ref="A13:A14"/>
    <mergeCell ref="A15:A16"/>
    <mergeCell ref="A17:A18"/>
    <mergeCell ref="A19:A20"/>
    <mergeCell ref="A21:A22"/>
    <mergeCell ref="A23:A24"/>
    <mergeCell ref="B1:Q1"/>
    <mergeCell ref="E3:N3"/>
    <mergeCell ref="A5:A6"/>
    <mergeCell ref="A7:A8"/>
    <mergeCell ref="A9:A10"/>
    <mergeCell ref="A11:A12"/>
    <mergeCell ref="Q5:Q6"/>
    <mergeCell ref="Q7:Q8"/>
    <mergeCell ref="Q9:Q10"/>
    <mergeCell ref="Q11:Q12"/>
    <mergeCell ref="D21:D22"/>
    <mergeCell ref="D23:D24"/>
    <mergeCell ref="Q13:Q14"/>
    <mergeCell ref="Q23:Q24"/>
  </mergeCells>
  <phoneticPr fontId="28"/>
  <conditionalFormatting sqref="B6:C6 O28:P28 O6:P6">
    <cfRule type="expression" dxfId="67" priority="3" stopIfTrue="1">
      <formula>"ISERROR(B6)"</formula>
    </cfRule>
  </conditionalFormatting>
  <conditionalFormatting sqref="B5:C5 D5:D28 B7:C28 O27:P27 Q5:Q28 O5:P5">
    <cfRule type="expression" dxfId="66" priority="4" stopIfTrue="1">
      <formula>ISERROR(B5)</formula>
    </cfRule>
  </conditionalFormatting>
  <conditionalFormatting sqref="O7:O26">
    <cfRule type="expression" dxfId="65" priority="2" stopIfTrue="1">
      <formula>ISERROR(O7)</formula>
    </cfRule>
  </conditionalFormatting>
  <conditionalFormatting sqref="P7:P26">
    <cfRule type="expression" dxfId="64" priority="1" stopIfTrue="1">
      <formula>ISERROR(P7)</formula>
    </cfRule>
  </conditionalFormatting>
  <printOptions horizontalCentered="1" verticalCentered="1"/>
  <pageMargins left="0.25" right="0.25" top="0.75" bottom="0.75" header="0.3" footer="0.3"/>
  <pageSetup paperSize="9" scale="89" firstPageNumber="4294963191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95874C-13A4-C944-8FDF-1BE5771A5472}">
  <dimension ref="B2:F59"/>
  <sheetViews>
    <sheetView tabSelected="1" topLeftCell="A6" workbookViewId="0">
      <selection activeCell="E28" sqref="E28"/>
    </sheetView>
  </sheetViews>
  <sheetFormatPr baseColWidth="10" defaultColWidth="11.6640625" defaultRowHeight="14"/>
  <cols>
    <col min="1" max="1" width="2.1640625" style="242" customWidth="1"/>
    <col min="2" max="2" width="11.5" style="242" customWidth="1"/>
    <col min="3" max="3" width="14.1640625" style="242" customWidth="1"/>
    <col min="4" max="4" width="11.5" style="242" customWidth="1"/>
    <col min="5" max="5" width="14.1640625" style="242" customWidth="1"/>
    <col min="6" max="6" width="11.5" style="242" customWidth="1"/>
    <col min="7" max="16384" width="11.6640625" style="242"/>
  </cols>
  <sheetData>
    <row r="2" spans="2:6" ht="17">
      <c r="B2" s="420" t="s">
        <v>1176</v>
      </c>
      <c r="C2" s="420"/>
      <c r="D2" s="420"/>
      <c r="E2" s="420"/>
      <c r="F2" s="420"/>
    </row>
    <row r="3" spans="2:6" ht="15" customHeight="1" thickBot="1"/>
    <row r="4" spans="2:6" ht="15" customHeight="1" thickTop="1" thickBot="1">
      <c r="B4" s="243" t="s">
        <v>1177</v>
      </c>
      <c r="C4" s="421" t="s">
        <v>1178</v>
      </c>
      <c r="D4" s="422"/>
      <c r="E4" s="423" t="s">
        <v>1179</v>
      </c>
      <c r="F4" s="424"/>
    </row>
    <row r="5" spans="2:6" ht="15" customHeight="1">
      <c r="B5" s="244" t="s">
        <v>1180</v>
      </c>
      <c r="C5" s="245" t="s">
        <v>1181</v>
      </c>
      <c r="D5" s="246" t="s">
        <v>1182</v>
      </c>
      <c r="E5" s="247" t="s">
        <v>1183</v>
      </c>
      <c r="F5" s="248" t="s">
        <v>1184</v>
      </c>
    </row>
    <row r="6" spans="2:6" ht="15" customHeight="1">
      <c r="B6" s="249" t="s">
        <v>1185</v>
      </c>
      <c r="C6" s="250" t="s">
        <v>1186</v>
      </c>
      <c r="D6" s="251" t="s">
        <v>1187</v>
      </c>
      <c r="E6" s="252" t="s">
        <v>401</v>
      </c>
      <c r="F6" s="253" t="s">
        <v>1188</v>
      </c>
    </row>
    <row r="7" spans="2:6" ht="15" customHeight="1">
      <c r="B7" s="249" t="s">
        <v>1189</v>
      </c>
      <c r="C7" s="250" t="s">
        <v>1190</v>
      </c>
      <c r="D7" s="251" t="s">
        <v>1182</v>
      </c>
      <c r="E7" s="252" t="s">
        <v>392</v>
      </c>
      <c r="F7" s="253" t="s">
        <v>1191</v>
      </c>
    </row>
    <row r="8" spans="2:6" ht="15" customHeight="1">
      <c r="B8" s="249" t="s">
        <v>1192</v>
      </c>
      <c r="C8" s="250" t="s">
        <v>1193</v>
      </c>
      <c r="D8" s="251" t="s">
        <v>1184</v>
      </c>
      <c r="E8" s="252" t="s">
        <v>402</v>
      </c>
      <c r="F8" s="253" t="s">
        <v>1188</v>
      </c>
    </row>
    <row r="9" spans="2:6" ht="15" customHeight="1" thickBot="1">
      <c r="B9" s="254" t="s">
        <v>1194</v>
      </c>
      <c r="C9" s="255"/>
      <c r="D9" s="256"/>
      <c r="E9" s="257" t="s">
        <v>183</v>
      </c>
      <c r="F9" s="258"/>
    </row>
    <row r="10" spans="2:6" ht="15" customHeight="1">
      <c r="B10" s="259" t="s">
        <v>1195</v>
      </c>
      <c r="C10" s="260" t="s">
        <v>1196</v>
      </c>
      <c r="D10" s="261" t="s">
        <v>1197</v>
      </c>
      <c r="E10" s="262" t="s">
        <v>1016</v>
      </c>
      <c r="F10" s="263" t="s">
        <v>1198</v>
      </c>
    </row>
    <row r="11" spans="2:6" ht="15" customHeight="1">
      <c r="B11" s="249" t="s">
        <v>1199</v>
      </c>
      <c r="C11" s="250" t="s">
        <v>1200</v>
      </c>
      <c r="D11" s="251" t="s">
        <v>1201</v>
      </c>
      <c r="E11" s="252" t="s">
        <v>1022</v>
      </c>
      <c r="F11" s="253" t="s">
        <v>1201</v>
      </c>
    </row>
    <row r="12" spans="2:6" ht="15" customHeight="1">
      <c r="B12" s="249" t="s">
        <v>1202</v>
      </c>
      <c r="C12" s="250" t="s">
        <v>1203</v>
      </c>
      <c r="D12" s="251" t="s">
        <v>1201</v>
      </c>
      <c r="E12" s="252" t="s">
        <v>1042</v>
      </c>
      <c r="F12" s="253" t="s">
        <v>1204</v>
      </c>
    </row>
    <row r="13" spans="2:6" ht="15" customHeight="1">
      <c r="B13" s="249" t="s">
        <v>1205</v>
      </c>
      <c r="C13" s="250" t="s">
        <v>1206</v>
      </c>
      <c r="D13" s="251" t="s">
        <v>1201</v>
      </c>
      <c r="E13" s="252" t="s">
        <v>1024</v>
      </c>
      <c r="F13" s="253" t="s">
        <v>1201</v>
      </c>
    </row>
    <row r="14" spans="2:6" ht="15" customHeight="1" thickBot="1">
      <c r="B14" s="264" t="s">
        <v>1207</v>
      </c>
      <c r="C14" s="265" t="s">
        <v>1208</v>
      </c>
      <c r="D14" s="266" t="s">
        <v>1204</v>
      </c>
      <c r="E14" s="267" t="s">
        <v>1023</v>
      </c>
      <c r="F14" s="268" t="s">
        <v>1201</v>
      </c>
    </row>
    <row r="15" spans="2:6" ht="15" customHeight="1">
      <c r="B15" s="244" t="s">
        <v>1209</v>
      </c>
      <c r="C15" s="245" t="s">
        <v>1210</v>
      </c>
      <c r="D15" s="246" t="s">
        <v>1211</v>
      </c>
      <c r="E15" s="247" t="s">
        <v>1212</v>
      </c>
      <c r="F15" s="248" t="s">
        <v>1213</v>
      </c>
    </row>
    <row r="16" spans="2:6" ht="15" customHeight="1">
      <c r="B16" s="249" t="s">
        <v>1214</v>
      </c>
      <c r="C16" s="250" t="s">
        <v>1215</v>
      </c>
      <c r="D16" s="251" t="s">
        <v>1216</v>
      </c>
      <c r="E16" s="252" t="s">
        <v>1076</v>
      </c>
      <c r="F16" s="253" t="s">
        <v>1217</v>
      </c>
    </row>
    <row r="17" spans="2:6" ht="15" customHeight="1">
      <c r="B17" s="249" t="s">
        <v>1218</v>
      </c>
      <c r="C17" s="250" t="s">
        <v>1219</v>
      </c>
      <c r="D17" s="251" t="s">
        <v>1220</v>
      </c>
      <c r="E17" s="252" t="s">
        <v>1105</v>
      </c>
      <c r="F17" s="253" t="s">
        <v>1221</v>
      </c>
    </row>
    <row r="18" spans="2:6" ht="15" customHeight="1">
      <c r="B18" s="249" t="s">
        <v>1222</v>
      </c>
      <c r="C18" s="250" t="s">
        <v>1223</v>
      </c>
      <c r="D18" s="251" t="s">
        <v>1224</v>
      </c>
      <c r="E18" s="252" t="s">
        <v>1101</v>
      </c>
      <c r="F18" s="253" t="s">
        <v>1211</v>
      </c>
    </row>
    <row r="19" spans="2:6" ht="15" customHeight="1" thickBot="1">
      <c r="B19" s="254" t="s">
        <v>1225</v>
      </c>
      <c r="C19" s="255" t="s">
        <v>1226</v>
      </c>
      <c r="D19" s="256" t="s">
        <v>1220</v>
      </c>
      <c r="E19" s="257" t="s">
        <v>1097</v>
      </c>
      <c r="F19" s="258" t="s">
        <v>1211</v>
      </c>
    </row>
    <row r="20" spans="2:6" ht="15" customHeight="1">
      <c r="B20" s="259" t="s">
        <v>1227</v>
      </c>
      <c r="C20" s="260" t="s">
        <v>1228</v>
      </c>
      <c r="D20" s="269" t="s">
        <v>1229</v>
      </c>
      <c r="E20" s="262" t="s">
        <v>1117</v>
      </c>
      <c r="F20" s="263" t="s">
        <v>518</v>
      </c>
    </row>
    <row r="21" spans="2:6" ht="15" customHeight="1">
      <c r="B21" s="249" t="s">
        <v>1230</v>
      </c>
      <c r="C21" s="250" t="s">
        <v>1231</v>
      </c>
      <c r="D21" s="251" t="s">
        <v>518</v>
      </c>
      <c r="E21" s="252" t="s">
        <v>1232</v>
      </c>
      <c r="F21" s="253" t="s">
        <v>1233</v>
      </c>
    </row>
    <row r="22" spans="2:6" ht="15" customHeight="1">
      <c r="B22" s="249" t="s">
        <v>1234</v>
      </c>
      <c r="C22" s="250" t="s">
        <v>1235</v>
      </c>
      <c r="D22" s="251" t="s">
        <v>518</v>
      </c>
      <c r="E22" s="252" t="s">
        <v>1236</v>
      </c>
      <c r="F22" s="253" t="s">
        <v>1237</v>
      </c>
    </row>
    <row r="23" spans="2:6" ht="15" customHeight="1">
      <c r="B23" s="249" t="s">
        <v>1238</v>
      </c>
      <c r="C23" s="250" t="s">
        <v>1239</v>
      </c>
      <c r="D23" s="251" t="s">
        <v>518</v>
      </c>
      <c r="E23" s="252" t="s">
        <v>735</v>
      </c>
      <c r="F23" s="253" t="s">
        <v>518</v>
      </c>
    </row>
    <row r="24" spans="2:6" ht="15" customHeight="1" thickBot="1">
      <c r="B24" s="270" t="s">
        <v>1240</v>
      </c>
      <c r="C24" s="271" t="s">
        <v>1241</v>
      </c>
      <c r="D24" s="272" t="s">
        <v>1242</v>
      </c>
      <c r="E24" s="273" t="s">
        <v>1141</v>
      </c>
      <c r="F24" s="274" t="s">
        <v>537</v>
      </c>
    </row>
    <row r="25" spans="2:6" ht="15" customHeight="1" thickTop="1" thickBot="1"/>
    <row r="26" spans="2:6" ht="15" customHeight="1" thickTop="1" thickBot="1">
      <c r="B26" s="243" t="s">
        <v>1243</v>
      </c>
      <c r="C26" s="421" t="s">
        <v>1178</v>
      </c>
      <c r="D26" s="422"/>
      <c r="E26" s="423" t="s">
        <v>1179</v>
      </c>
      <c r="F26" s="424"/>
    </row>
    <row r="27" spans="2:6" ht="15" customHeight="1">
      <c r="B27" s="419" t="s">
        <v>1180</v>
      </c>
      <c r="C27" s="275" t="s">
        <v>1190</v>
      </c>
      <c r="D27" s="417" t="s">
        <v>1182</v>
      </c>
      <c r="E27" s="276" t="s">
        <v>1344</v>
      </c>
      <c r="F27" s="418" t="s">
        <v>1244</v>
      </c>
    </row>
    <row r="28" spans="2:6" ht="15" customHeight="1">
      <c r="B28" s="401"/>
      <c r="C28" s="260" t="s">
        <v>1245</v>
      </c>
      <c r="D28" s="407"/>
      <c r="E28" s="262" t="s">
        <v>441</v>
      </c>
      <c r="F28" s="405"/>
    </row>
    <row r="29" spans="2:6" ht="15" customHeight="1">
      <c r="B29" s="401" t="s">
        <v>1185</v>
      </c>
      <c r="C29" s="265" t="s">
        <v>1246</v>
      </c>
      <c r="D29" s="403" t="s">
        <v>1247</v>
      </c>
      <c r="E29" s="267" t="s">
        <v>465</v>
      </c>
      <c r="F29" s="405" t="s">
        <v>1248</v>
      </c>
    </row>
    <row r="30" spans="2:6" ht="15" customHeight="1">
      <c r="B30" s="401"/>
      <c r="C30" s="260" t="s">
        <v>1249</v>
      </c>
      <c r="D30" s="407"/>
      <c r="E30" s="262" t="s">
        <v>467</v>
      </c>
      <c r="F30" s="405"/>
    </row>
    <row r="31" spans="2:6" ht="15" customHeight="1">
      <c r="B31" s="401" t="s">
        <v>1189</v>
      </c>
      <c r="C31" s="265" t="s">
        <v>1250</v>
      </c>
      <c r="D31" s="403" t="s">
        <v>1248</v>
      </c>
      <c r="E31" s="267" t="s">
        <v>447</v>
      </c>
      <c r="F31" s="405" t="s">
        <v>1251</v>
      </c>
    </row>
    <row r="32" spans="2:6" ht="15" customHeight="1">
      <c r="B32" s="401"/>
      <c r="C32" s="260" t="s">
        <v>1252</v>
      </c>
      <c r="D32" s="407"/>
      <c r="E32" s="262" t="s">
        <v>448</v>
      </c>
      <c r="F32" s="405"/>
    </row>
    <row r="33" spans="2:6" ht="15" customHeight="1">
      <c r="B33" s="401" t="s">
        <v>1192</v>
      </c>
      <c r="C33" s="265" t="s">
        <v>1253</v>
      </c>
      <c r="D33" s="403" t="s">
        <v>1191</v>
      </c>
      <c r="E33" s="267" t="s">
        <v>394</v>
      </c>
      <c r="F33" s="405" t="s">
        <v>1191</v>
      </c>
    </row>
    <row r="34" spans="2:6" ht="15" customHeight="1" thickBot="1">
      <c r="B34" s="408"/>
      <c r="C34" s="277" t="s">
        <v>1254</v>
      </c>
      <c r="D34" s="409"/>
      <c r="E34" s="278" t="s">
        <v>396</v>
      </c>
      <c r="F34" s="410"/>
    </row>
    <row r="35" spans="2:6" ht="15" customHeight="1">
      <c r="B35" s="411" t="s">
        <v>1195</v>
      </c>
      <c r="C35" s="279" t="s">
        <v>1255</v>
      </c>
      <c r="D35" s="412" t="s">
        <v>1201</v>
      </c>
      <c r="E35" s="280" t="s">
        <v>1014</v>
      </c>
      <c r="F35" s="413" t="s">
        <v>1198</v>
      </c>
    </row>
    <row r="36" spans="2:6" ht="15" customHeight="1">
      <c r="B36" s="401"/>
      <c r="C36" s="260" t="s">
        <v>1203</v>
      </c>
      <c r="D36" s="407"/>
      <c r="E36" s="262" t="s">
        <v>1015</v>
      </c>
      <c r="F36" s="405"/>
    </row>
    <row r="37" spans="2:6" ht="15" customHeight="1">
      <c r="B37" s="401" t="s">
        <v>1199</v>
      </c>
      <c r="C37" s="265" t="s">
        <v>1256</v>
      </c>
      <c r="D37" s="403" t="s">
        <v>1204</v>
      </c>
      <c r="E37" s="267" t="s">
        <v>1034</v>
      </c>
      <c r="F37" s="405" t="s">
        <v>1197</v>
      </c>
    </row>
    <row r="38" spans="2:6" ht="15" customHeight="1">
      <c r="B38" s="401"/>
      <c r="C38" s="260" t="s">
        <v>1257</v>
      </c>
      <c r="D38" s="407"/>
      <c r="E38" s="262" t="s">
        <v>1035</v>
      </c>
      <c r="F38" s="405"/>
    </row>
    <row r="39" spans="2:6" ht="15" customHeight="1">
      <c r="B39" s="401" t="s">
        <v>1202</v>
      </c>
      <c r="C39" s="265" t="s">
        <v>1258</v>
      </c>
      <c r="D39" s="403" t="s">
        <v>790</v>
      </c>
      <c r="E39" s="267" t="s">
        <v>1023</v>
      </c>
      <c r="F39" s="405" t="s">
        <v>1201</v>
      </c>
    </row>
    <row r="40" spans="2:6" ht="15" customHeight="1">
      <c r="B40" s="401"/>
      <c r="C40" s="260" t="s">
        <v>1259</v>
      </c>
      <c r="D40" s="407"/>
      <c r="E40" s="262" t="s">
        <v>1024</v>
      </c>
      <c r="F40" s="405"/>
    </row>
    <row r="41" spans="2:6" ht="15" customHeight="1">
      <c r="B41" s="401" t="s">
        <v>1205</v>
      </c>
      <c r="C41" s="265" t="s">
        <v>1260</v>
      </c>
      <c r="D41" s="403" t="s">
        <v>790</v>
      </c>
      <c r="E41" s="267" t="s">
        <v>1045</v>
      </c>
      <c r="F41" s="405" t="s">
        <v>1204</v>
      </c>
    </row>
    <row r="42" spans="2:6" ht="15" customHeight="1" thickBot="1">
      <c r="B42" s="414"/>
      <c r="C42" s="279" t="s">
        <v>1208</v>
      </c>
      <c r="D42" s="412"/>
      <c r="E42" s="280" t="s">
        <v>1046</v>
      </c>
      <c r="F42" s="415"/>
    </row>
    <row r="43" spans="2:6" ht="15" customHeight="1">
      <c r="B43" s="416" t="s">
        <v>1209</v>
      </c>
      <c r="C43" s="275" t="s">
        <v>1261</v>
      </c>
      <c r="D43" s="417" t="s">
        <v>1262</v>
      </c>
      <c r="E43" s="276" t="s">
        <v>1077</v>
      </c>
      <c r="F43" s="418" t="s">
        <v>1263</v>
      </c>
    </row>
    <row r="44" spans="2:6" ht="15" customHeight="1">
      <c r="B44" s="401"/>
      <c r="C44" s="260" t="s">
        <v>1264</v>
      </c>
      <c r="D44" s="407"/>
      <c r="E44" s="262" t="s">
        <v>1265</v>
      </c>
      <c r="F44" s="405"/>
    </row>
    <row r="45" spans="2:6" ht="15" customHeight="1">
      <c r="B45" s="401" t="s">
        <v>1214</v>
      </c>
      <c r="C45" s="265" t="s">
        <v>1266</v>
      </c>
      <c r="D45" s="403" t="s">
        <v>1221</v>
      </c>
      <c r="E45" s="267" t="s">
        <v>1267</v>
      </c>
      <c r="F45" s="405" t="s">
        <v>1268</v>
      </c>
    </row>
    <row r="46" spans="2:6" ht="15" customHeight="1">
      <c r="B46" s="401"/>
      <c r="C46" s="260" t="s">
        <v>1269</v>
      </c>
      <c r="D46" s="407"/>
      <c r="E46" s="262" t="s">
        <v>1270</v>
      </c>
      <c r="F46" s="405"/>
    </row>
    <row r="47" spans="2:6" ht="15" customHeight="1">
      <c r="B47" s="401" t="s">
        <v>1218</v>
      </c>
      <c r="C47" s="265" t="s">
        <v>1271</v>
      </c>
      <c r="D47" s="403" t="s">
        <v>1224</v>
      </c>
      <c r="E47" s="267" t="s">
        <v>1062</v>
      </c>
      <c r="F47" s="405" t="s">
        <v>1272</v>
      </c>
    </row>
    <row r="48" spans="2:6" ht="15" customHeight="1">
      <c r="B48" s="401"/>
      <c r="C48" s="260" t="s">
        <v>1273</v>
      </c>
      <c r="D48" s="407"/>
      <c r="E48" s="262" t="s">
        <v>1064</v>
      </c>
      <c r="F48" s="405"/>
    </row>
    <row r="49" spans="2:6" ht="15" customHeight="1">
      <c r="B49" s="401" t="s">
        <v>1222</v>
      </c>
      <c r="C49" s="265" t="s">
        <v>1274</v>
      </c>
      <c r="D49" s="403" t="s">
        <v>1275</v>
      </c>
      <c r="E49" s="267" t="s">
        <v>729</v>
      </c>
      <c r="F49" s="405" t="s">
        <v>1276</v>
      </c>
    </row>
    <row r="50" spans="2:6" ht="15" customHeight="1" thickBot="1">
      <c r="B50" s="408"/>
      <c r="C50" s="277" t="s">
        <v>1277</v>
      </c>
      <c r="D50" s="409"/>
      <c r="E50" s="278" t="s">
        <v>1085</v>
      </c>
      <c r="F50" s="410"/>
    </row>
    <row r="51" spans="2:6" ht="15" customHeight="1">
      <c r="B51" s="411" t="s">
        <v>1227</v>
      </c>
      <c r="C51" s="279" t="s">
        <v>1278</v>
      </c>
      <c r="D51" s="412" t="s">
        <v>1279</v>
      </c>
      <c r="E51" s="280" t="s">
        <v>1130</v>
      </c>
      <c r="F51" s="413" t="s">
        <v>1280</v>
      </c>
    </row>
    <row r="52" spans="2:6" ht="15" customHeight="1">
      <c r="B52" s="401"/>
      <c r="C52" s="260" t="s">
        <v>1281</v>
      </c>
      <c r="D52" s="407"/>
      <c r="E52" s="262" t="s">
        <v>1282</v>
      </c>
      <c r="F52" s="405"/>
    </row>
    <row r="53" spans="2:6" ht="15" customHeight="1">
      <c r="B53" s="401" t="s">
        <v>1230</v>
      </c>
      <c r="C53" s="265" t="s">
        <v>1283</v>
      </c>
      <c r="D53" s="403" t="s">
        <v>1242</v>
      </c>
      <c r="E53" s="267" t="s">
        <v>1116</v>
      </c>
      <c r="F53" s="405" t="s">
        <v>518</v>
      </c>
    </row>
    <row r="54" spans="2:6" ht="15" customHeight="1">
      <c r="B54" s="401"/>
      <c r="C54" s="260" t="s">
        <v>1284</v>
      </c>
      <c r="D54" s="407"/>
      <c r="E54" s="262" t="s">
        <v>1117</v>
      </c>
      <c r="F54" s="405"/>
    </row>
    <row r="55" spans="2:6" ht="15" customHeight="1">
      <c r="B55" s="401" t="s">
        <v>1234</v>
      </c>
      <c r="C55" s="265" t="s">
        <v>1285</v>
      </c>
      <c r="D55" s="403" t="s">
        <v>1286</v>
      </c>
      <c r="E55" s="267" t="s">
        <v>1141</v>
      </c>
      <c r="F55" s="405" t="s">
        <v>1287</v>
      </c>
    </row>
    <row r="56" spans="2:6" ht="15" customHeight="1">
      <c r="B56" s="401"/>
      <c r="C56" s="260" t="s">
        <v>1288</v>
      </c>
      <c r="D56" s="407"/>
      <c r="E56" s="262" t="s">
        <v>1143</v>
      </c>
      <c r="F56" s="405"/>
    </row>
    <row r="57" spans="2:6" ht="15" customHeight="1">
      <c r="B57" s="401" t="s">
        <v>1238</v>
      </c>
      <c r="C57" s="265" t="s">
        <v>1289</v>
      </c>
      <c r="D57" s="403" t="s">
        <v>1290</v>
      </c>
      <c r="E57" s="267" t="s">
        <v>1131</v>
      </c>
      <c r="F57" s="405" t="s">
        <v>1280</v>
      </c>
    </row>
    <row r="58" spans="2:6" ht="15" customHeight="1" thickBot="1">
      <c r="B58" s="402"/>
      <c r="C58" s="281" t="s">
        <v>1291</v>
      </c>
      <c r="D58" s="404"/>
      <c r="E58" s="282" t="s">
        <v>1132</v>
      </c>
      <c r="F58" s="406"/>
    </row>
    <row r="59" spans="2:6" ht="15" thickTop="1"/>
  </sheetData>
  <mergeCells count="53">
    <mergeCell ref="B27:B28"/>
    <mergeCell ref="D27:D28"/>
    <mergeCell ref="F27:F28"/>
    <mergeCell ref="B2:F2"/>
    <mergeCell ref="C4:D4"/>
    <mergeCell ref="E4:F4"/>
    <mergeCell ref="C26:D26"/>
    <mergeCell ref="E26:F26"/>
    <mergeCell ref="B29:B30"/>
    <mergeCell ref="D29:D30"/>
    <mergeCell ref="F29:F30"/>
    <mergeCell ref="B31:B32"/>
    <mergeCell ref="D31:D32"/>
    <mergeCell ref="F31:F32"/>
    <mergeCell ref="B33:B34"/>
    <mergeCell ref="D33:D34"/>
    <mergeCell ref="F33:F34"/>
    <mergeCell ref="B35:B36"/>
    <mergeCell ref="D35:D36"/>
    <mergeCell ref="F35:F36"/>
    <mergeCell ref="B37:B38"/>
    <mergeCell ref="D37:D38"/>
    <mergeCell ref="F37:F38"/>
    <mergeCell ref="B39:B40"/>
    <mergeCell ref="D39:D40"/>
    <mergeCell ref="F39:F40"/>
    <mergeCell ref="B41:B42"/>
    <mergeCell ref="D41:D42"/>
    <mergeCell ref="F41:F42"/>
    <mergeCell ref="B43:B44"/>
    <mergeCell ref="D43:D44"/>
    <mergeCell ref="F43:F44"/>
    <mergeCell ref="B45:B46"/>
    <mergeCell ref="D45:D46"/>
    <mergeCell ref="F45:F46"/>
    <mergeCell ref="B47:B48"/>
    <mergeCell ref="D47:D48"/>
    <mergeCell ref="F47:F48"/>
    <mergeCell ref="B49:B50"/>
    <mergeCell ref="D49:D50"/>
    <mergeCell ref="F49:F50"/>
    <mergeCell ref="B51:B52"/>
    <mergeCell ref="D51:D52"/>
    <mergeCell ref="F51:F52"/>
    <mergeCell ref="B57:B58"/>
    <mergeCell ref="D57:D58"/>
    <mergeCell ref="F57:F58"/>
    <mergeCell ref="B53:B54"/>
    <mergeCell ref="D53:D54"/>
    <mergeCell ref="F53:F54"/>
    <mergeCell ref="B55:B56"/>
    <mergeCell ref="D55:D56"/>
    <mergeCell ref="F55:F56"/>
  </mergeCells>
  <phoneticPr fontId="28"/>
  <pageMargins left="0.7" right="0.7" top="0.75" bottom="0.75" header="0.3" footer="0.3"/>
  <pageSetup paperSize="9" orientation="landscape" horizontalDpi="0" verticalDpi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AB75"/>
  <sheetViews>
    <sheetView zoomScale="106" zoomScaleNormal="106" workbookViewId="0">
      <selection activeCell="D20" sqref="D20"/>
    </sheetView>
  </sheetViews>
  <sheetFormatPr baseColWidth="10" defaultColWidth="8.83203125" defaultRowHeight="14"/>
  <cols>
    <col min="1" max="1" width="3" customWidth="1"/>
    <col min="2" max="2" width="10.6640625" customWidth="1"/>
    <col min="3" max="3" width="6.6640625" customWidth="1"/>
    <col min="4" max="4" width="3" customWidth="1"/>
    <col min="5" max="5" width="10.6640625" customWidth="1"/>
    <col min="6" max="6" width="6.6640625" customWidth="1"/>
    <col min="7" max="7" width="2.6640625" customWidth="1"/>
    <col min="8" max="8" width="12.6640625" customWidth="1"/>
    <col min="9" max="9" width="2.83203125" customWidth="1"/>
    <col min="10" max="10" width="12.6640625" customWidth="1"/>
    <col min="11" max="11" width="2.6640625" customWidth="1"/>
    <col min="12" max="12" width="12.6640625" customWidth="1"/>
    <col min="13" max="13" width="2.33203125" customWidth="1"/>
    <col min="14" max="14" width="12.6640625" customWidth="1"/>
    <col min="15" max="15" width="6.1640625" customWidth="1"/>
    <col min="16" max="16" width="3.5" bestFit="1" customWidth="1"/>
    <col min="17" max="17" width="10.6640625" customWidth="1"/>
    <col min="18" max="18" width="3.83203125" customWidth="1"/>
    <col min="19" max="19" width="10.6640625" customWidth="1"/>
    <col min="20" max="20" width="5.1640625" customWidth="1"/>
    <col min="22" max="22" width="3.6640625" customWidth="1"/>
    <col min="23" max="23" width="9" bestFit="1" customWidth="1"/>
    <col min="24" max="24" width="10.6640625" customWidth="1"/>
    <col min="25" max="25" width="4.1640625" customWidth="1"/>
    <col min="26" max="26" width="10.6640625" customWidth="1"/>
    <col min="27" max="27" width="4.1640625" customWidth="1"/>
  </cols>
  <sheetData>
    <row r="1" spans="1:28">
      <c r="B1" t="s">
        <v>23</v>
      </c>
      <c r="E1" t="s">
        <v>24</v>
      </c>
      <c r="H1" t="s">
        <v>25</v>
      </c>
      <c r="L1" t="s">
        <v>26</v>
      </c>
      <c r="Q1" t="s">
        <v>694</v>
      </c>
      <c r="X1" t="s">
        <v>695</v>
      </c>
    </row>
    <row r="3" spans="1:28">
      <c r="A3" s="52">
        <v>10</v>
      </c>
      <c r="B3" s="119" t="s">
        <v>14</v>
      </c>
      <c r="C3" s="232" t="s">
        <v>14</v>
      </c>
      <c r="D3" s="52">
        <v>13</v>
      </c>
      <c r="E3" s="119" t="s">
        <v>14</v>
      </c>
      <c r="F3" s="232" t="s">
        <v>14</v>
      </c>
      <c r="G3" s="52">
        <v>5</v>
      </c>
      <c r="H3" s="123" t="str">
        <f>テーブル3[[#This Row],[選手氏名]]</f>
        <v>後藤　希生</v>
      </c>
      <c r="I3" s="123" t="str">
        <f>テーブル3[[#This Row],[学年]]</f>
        <v>①</v>
      </c>
      <c r="J3" s="123" t="str">
        <f>テーブル3[[#This Row],[学校名]]</f>
        <v>県岐阜商</v>
      </c>
      <c r="K3" s="52">
        <v>5</v>
      </c>
      <c r="L3" s="118" t="str">
        <f>テーブル4[[#This Row],[選手氏名]]</f>
        <v>松林　麻央</v>
      </c>
      <c r="M3" s="118" t="str">
        <f>テーブル4[[#This Row],[学年]]</f>
        <v>②</v>
      </c>
      <c r="N3" s="118" t="str">
        <f>テーブル4[[#This Row],[学校名]]</f>
        <v>県岐阜商</v>
      </c>
      <c r="O3" s="67"/>
      <c r="P3" s="52">
        <v>7</v>
      </c>
      <c r="Q3" t="str">
        <f>H36</f>
        <v>豊吉　柊人</v>
      </c>
      <c r="R3" t="str">
        <f>I36</f>
        <v>②</v>
      </c>
      <c r="S3" t="str">
        <f>H37</f>
        <v>藤本　博文</v>
      </c>
      <c r="T3" t="str">
        <f>I37</f>
        <v>②</v>
      </c>
      <c r="U3" t="str">
        <f>J36</f>
        <v>県岐阜商</v>
      </c>
      <c r="W3" s="52">
        <v>18</v>
      </c>
      <c r="X3" t="str">
        <f>L36</f>
        <v>松林　麻央</v>
      </c>
      <c r="Y3" t="str">
        <f>M36</f>
        <v>②</v>
      </c>
      <c r="Z3" t="str">
        <f>L37</f>
        <v>河田　更紗</v>
      </c>
      <c r="AA3" t="str">
        <f>M37</f>
        <v>②</v>
      </c>
      <c r="AB3" t="str">
        <f>N36</f>
        <v>県岐阜商</v>
      </c>
    </row>
    <row r="4" spans="1:28">
      <c r="A4" s="52">
        <v>13</v>
      </c>
      <c r="B4" s="119" t="s">
        <v>259</v>
      </c>
      <c r="C4" s="232" t="s">
        <v>14</v>
      </c>
      <c r="D4" s="52">
        <v>27</v>
      </c>
      <c r="E4" s="119" t="s">
        <v>259</v>
      </c>
      <c r="F4" s="232" t="s">
        <v>14</v>
      </c>
      <c r="G4" s="52">
        <v>31</v>
      </c>
      <c r="H4" s="123" t="str">
        <f>テーブル3[[#This Row],[選手氏名]]</f>
        <v>高田　朋弥</v>
      </c>
      <c r="I4" s="123" t="str">
        <f>テーブル3[[#This Row],[学年]]</f>
        <v>①</v>
      </c>
      <c r="J4" s="123" t="str">
        <f>テーブル3[[#This Row],[学校名]]</f>
        <v>県岐阜商</v>
      </c>
      <c r="K4" s="52">
        <v>31</v>
      </c>
      <c r="L4" s="118" t="str">
        <f>テーブル4[[#This Row],[選手氏名]]</f>
        <v>河田　更紗</v>
      </c>
      <c r="M4" s="118" t="str">
        <f>テーブル4[[#This Row],[学年]]</f>
        <v>②</v>
      </c>
      <c r="N4" s="118" t="str">
        <f>テーブル4[[#This Row],[学校名]]</f>
        <v>県岐阜商</v>
      </c>
      <c r="O4" s="67"/>
      <c r="P4" s="52">
        <v>19</v>
      </c>
      <c r="Q4" t="str">
        <f>H38</f>
        <v>座馬　　陸</v>
      </c>
      <c r="R4" t="str">
        <f>I38</f>
        <v>①</v>
      </c>
      <c r="S4" t="str">
        <f>H39</f>
        <v>森　　映琉</v>
      </c>
      <c r="T4" t="str">
        <f>I39</f>
        <v>②</v>
      </c>
      <c r="U4" t="str">
        <f>J38</f>
        <v>県岐阜商</v>
      </c>
      <c r="W4" s="52">
        <v>6</v>
      </c>
      <c r="X4" t="str">
        <f>L38</f>
        <v>久世　一姫</v>
      </c>
      <c r="Y4" t="str">
        <f>M38</f>
        <v>①</v>
      </c>
      <c r="Z4" t="str">
        <f>L39</f>
        <v>岡田　陽愛</v>
      </c>
      <c r="AA4" t="str">
        <f>M39</f>
        <v>①</v>
      </c>
      <c r="AB4" t="str">
        <f>N38</f>
        <v>県岐阜商</v>
      </c>
    </row>
    <row r="5" spans="1:28">
      <c r="A5" s="52">
        <v>11</v>
      </c>
      <c r="B5" s="119" t="s">
        <v>270</v>
      </c>
      <c r="C5" s="232" t="s">
        <v>14</v>
      </c>
      <c r="D5" s="52">
        <v>11</v>
      </c>
      <c r="E5" s="119" t="s">
        <v>270</v>
      </c>
      <c r="F5" s="232" t="s">
        <v>14</v>
      </c>
      <c r="G5" s="52">
        <v>14</v>
      </c>
      <c r="H5" s="123" t="str">
        <f>テーブル3[[#This Row],[選手氏名]]</f>
        <v>苅谷　颯斗</v>
      </c>
      <c r="I5" s="123" t="str">
        <f>テーブル3[[#This Row],[学年]]</f>
        <v>②</v>
      </c>
      <c r="J5" s="123" t="str">
        <f>テーブル3[[#This Row],[学校名]]</f>
        <v>県岐阜商</v>
      </c>
      <c r="K5" s="52">
        <v>13</v>
      </c>
      <c r="L5" s="118" t="str">
        <f>テーブル4[[#This Row],[選手氏名]]</f>
        <v>福田　　蒼</v>
      </c>
      <c r="M5" s="118" t="str">
        <f>テーブル4[[#This Row],[学年]]</f>
        <v>①</v>
      </c>
      <c r="N5" s="118" t="str">
        <f>テーブル4[[#This Row],[学校名]]</f>
        <v>県岐阜商</v>
      </c>
      <c r="O5" s="67"/>
      <c r="P5" s="52">
        <v>11</v>
      </c>
      <c r="Q5" t="str">
        <f>H40</f>
        <v>木村　祐介</v>
      </c>
      <c r="R5" t="str">
        <f>I40</f>
        <v>②</v>
      </c>
      <c r="S5" t="str">
        <f>H41</f>
        <v>渡辺　　駿</v>
      </c>
      <c r="T5" t="str">
        <f>I41</f>
        <v>②</v>
      </c>
      <c r="U5" t="str">
        <f>J40</f>
        <v>各務原</v>
      </c>
      <c r="W5" s="52">
        <v>3</v>
      </c>
      <c r="X5" t="str">
        <f>L40</f>
        <v>岡田　和奏</v>
      </c>
      <c r="Y5" t="str">
        <f>M40</f>
        <v>①</v>
      </c>
      <c r="Z5" t="str">
        <f>L41</f>
        <v>千村　友香</v>
      </c>
      <c r="AA5" t="str">
        <f>M41</f>
        <v>②</v>
      </c>
      <c r="AB5" t="str">
        <f>N40</f>
        <v>岐阜北</v>
      </c>
    </row>
    <row r="6" spans="1:28">
      <c r="A6" s="52">
        <v>39</v>
      </c>
      <c r="B6" s="119" t="s">
        <v>280</v>
      </c>
      <c r="C6" s="232" t="s">
        <v>14</v>
      </c>
      <c r="D6" s="52">
        <v>19</v>
      </c>
      <c r="E6" s="119" t="s">
        <v>280</v>
      </c>
      <c r="F6" s="232" t="s">
        <v>14</v>
      </c>
      <c r="G6" s="52">
        <v>29</v>
      </c>
      <c r="H6" s="123" t="str">
        <f>テーブル3[[#This Row],[選手氏名]]</f>
        <v>木股直太郎</v>
      </c>
      <c r="I6" s="123" t="str">
        <f>テーブル3[[#This Row],[学年]]</f>
        <v>①</v>
      </c>
      <c r="J6" s="123" t="str">
        <f>テーブル3[[#This Row],[学校名]]</f>
        <v>加納</v>
      </c>
      <c r="K6" s="52">
        <v>20</v>
      </c>
      <c r="L6" s="118" t="str">
        <f>テーブル4[[#This Row],[選手氏名]]</f>
        <v>岡田　陽愛</v>
      </c>
      <c r="M6" s="118" t="str">
        <f>テーブル4[[#This Row],[学年]]</f>
        <v>①</v>
      </c>
      <c r="N6" s="118" t="str">
        <f>テーブル4[[#This Row],[学校名]]</f>
        <v>県岐阜商</v>
      </c>
      <c r="O6" s="67"/>
      <c r="P6" s="52">
        <v>2</v>
      </c>
      <c r="Q6" t="str">
        <f>H42</f>
        <v>木股直太郎</v>
      </c>
      <c r="R6" t="str">
        <f>I42</f>
        <v>①</v>
      </c>
      <c r="S6" t="str">
        <f>H43</f>
        <v>棚橋　佑弥</v>
      </c>
      <c r="T6" t="str">
        <f>I43</f>
        <v>①</v>
      </c>
      <c r="U6" t="str">
        <f>J42</f>
        <v>加納</v>
      </c>
      <c r="W6" s="52">
        <v>9</v>
      </c>
      <c r="X6" t="str">
        <f>L42</f>
        <v>福田　　蒼</v>
      </c>
      <c r="Y6" t="str">
        <f>M42</f>
        <v>①</v>
      </c>
      <c r="Z6" t="str">
        <f>L43</f>
        <v>大野　　鈴</v>
      </c>
      <c r="AA6" t="str">
        <f>M43</f>
        <v>①</v>
      </c>
      <c r="AB6" t="str">
        <f>N42</f>
        <v>県岐阜商</v>
      </c>
    </row>
    <row r="7" spans="1:28">
      <c r="A7" s="52">
        <v>7</v>
      </c>
      <c r="B7" s="119" t="s">
        <v>291</v>
      </c>
      <c r="C7" s="232" t="s">
        <v>14</v>
      </c>
      <c r="D7" s="52">
        <v>6</v>
      </c>
      <c r="E7" s="119" t="s">
        <v>291</v>
      </c>
      <c r="F7" s="232" t="s">
        <v>14</v>
      </c>
      <c r="G7" s="52">
        <v>7</v>
      </c>
      <c r="H7" s="123" t="str">
        <f>テーブル3[[#This Row],[選手氏名]]</f>
        <v>棚橋　佑弥</v>
      </c>
      <c r="I7" s="123" t="str">
        <f>テーブル3[[#This Row],[学年]]</f>
        <v>①</v>
      </c>
      <c r="J7" s="123" t="str">
        <f>テーブル3[[#This Row],[学校名]]</f>
        <v>加納</v>
      </c>
      <c r="K7" s="52">
        <v>29</v>
      </c>
      <c r="L7" s="118" t="str">
        <f>テーブル4[[#This Row],[選手氏名]]</f>
        <v>大野　　鈴</v>
      </c>
      <c r="M7" s="118" t="str">
        <f>テーブル4[[#This Row],[学年]]</f>
        <v>①</v>
      </c>
      <c r="N7" s="118" t="str">
        <f>テーブル4[[#This Row],[学校名]]</f>
        <v>県岐阜商</v>
      </c>
      <c r="O7" s="67"/>
      <c r="P7" s="52">
        <v>5</v>
      </c>
      <c r="Q7" t="str">
        <f>H44</f>
        <v>松本　拓海</v>
      </c>
      <c r="R7" t="str">
        <f>I44</f>
        <v>②</v>
      </c>
      <c r="S7" t="str">
        <f>H45</f>
        <v>青山　竜也</v>
      </c>
      <c r="T7" t="str">
        <f>I45</f>
        <v>②</v>
      </c>
      <c r="U7" t="str">
        <f>J44</f>
        <v>岐南工</v>
      </c>
      <c r="W7" s="52">
        <v>21</v>
      </c>
      <c r="X7" t="str">
        <f>L44</f>
        <v>古田　　楓</v>
      </c>
      <c r="Y7" t="str">
        <f>M44</f>
        <v>②</v>
      </c>
      <c r="Z7" t="str">
        <f>L45</f>
        <v>宗宮　　遥</v>
      </c>
      <c r="AA7" t="str">
        <f>M45</f>
        <v>①</v>
      </c>
      <c r="AB7" t="str">
        <f>N44</f>
        <v>県岐阜商</v>
      </c>
    </row>
    <row r="8" spans="1:28">
      <c r="A8" s="52">
        <v>40</v>
      </c>
      <c r="B8" s="119" t="s">
        <v>302</v>
      </c>
      <c r="C8" s="232" t="s">
        <v>14</v>
      </c>
      <c r="D8" s="52">
        <v>1</v>
      </c>
      <c r="E8" s="119" t="s">
        <v>302</v>
      </c>
      <c r="F8" s="232" t="s">
        <v>14</v>
      </c>
      <c r="G8" s="52">
        <v>2</v>
      </c>
      <c r="H8" s="123" t="str">
        <f>テーブル3[[#This Row],[選手氏名]]</f>
        <v>木村　祐介</v>
      </c>
      <c r="I8" s="123" t="str">
        <f>テーブル3[[#This Row],[学年]]</f>
        <v>②</v>
      </c>
      <c r="J8" s="123" t="str">
        <f>テーブル3[[#This Row],[学校名]]</f>
        <v>各務原</v>
      </c>
      <c r="K8" s="52">
        <v>7</v>
      </c>
      <c r="L8" s="118" t="str">
        <f>テーブル4[[#This Row],[選手氏名]]</f>
        <v>日野和佳子</v>
      </c>
      <c r="M8" s="118" t="str">
        <f>テーブル4[[#This Row],[学年]]</f>
        <v>②</v>
      </c>
      <c r="N8" s="118" t="str">
        <f>テーブル4[[#This Row],[学校名]]</f>
        <v>岐阜聖徳</v>
      </c>
      <c r="O8" s="67"/>
      <c r="P8" s="52">
        <v>20</v>
      </c>
      <c r="Q8" t="str">
        <f>H46</f>
        <v>成澤　　曜</v>
      </c>
      <c r="R8" t="str">
        <f>I46</f>
        <v>②</v>
      </c>
      <c r="S8" t="str">
        <f>H47</f>
        <v>河口明日翔</v>
      </c>
      <c r="T8" t="str">
        <f>I47</f>
        <v>②</v>
      </c>
      <c r="U8" t="str">
        <f>J46</f>
        <v>岐阜</v>
      </c>
      <c r="W8" s="52">
        <v>17</v>
      </c>
      <c r="X8" t="str">
        <f>L46</f>
        <v>深尾　初音</v>
      </c>
      <c r="Y8" t="str">
        <f>M46</f>
        <v>①</v>
      </c>
      <c r="Z8" t="str">
        <f>L47</f>
        <v>和田菜々穂</v>
      </c>
      <c r="AA8" t="str">
        <f>M47</f>
        <v>②</v>
      </c>
      <c r="AB8" t="str">
        <f>N46</f>
        <v>岐阜</v>
      </c>
    </row>
    <row r="9" spans="1:28">
      <c r="A9" s="52">
        <v>18</v>
      </c>
      <c r="B9" s="119" t="s">
        <v>310</v>
      </c>
      <c r="C9" s="232" t="s">
        <v>14</v>
      </c>
      <c r="D9" s="52">
        <v>30</v>
      </c>
      <c r="E9" s="119" t="s">
        <v>320</v>
      </c>
      <c r="F9" s="232" t="s">
        <v>14</v>
      </c>
      <c r="G9" s="52">
        <v>11</v>
      </c>
      <c r="H9" s="123" t="str">
        <f>テーブル3[[#This Row],[選手氏名]]</f>
        <v>森　　映琉</v>
      </c>
      <c r="I9" s="123" t="str">
        <f>テーブル3[[#This Row],[学年]]</f>
        <v>②</v>
      </c>
      <c r="J9" s="123" t="str">
        <f>テーブル3[[#This Row],[学校名]]</f>
        <v>県岐阜商</v>
      </c>
      <c r="K9" s="52">
        <v>15</v>
      </c>
      <c r="L9" s="118" t="str">
        <f>テーブル4[[#This Row],[選手氏名]]</f>
        <v>古田　　楓</v>
      </c>
      <c r="M9" s="118" t="str">
        <f>テーブル4[[#This Row],[学年]]</f>
        <v>②</v>
      </c>
      <c r="N9" s="118" t="str">
        <f>テーブル4[[#This Row],[学校名]]</f>
        <v>県岐阜商</v>
      </c>
      <c r="O9" s="67"/>
      <c r="P9" s="52">
        <v>8</v>
      </c>
      <c r="Q9" t="str">
        <f>H48</f>
        <v>栗木　絵世</v>
      </c>
      <c r="R9" t="str">
        <f>I48</f>
        <v>②</v>
      </c>
      <c r="S9" t="str">
        <f>H49</f>
        <v>若森　大和</v>
      </c>
      <c r="T9" t="str">
        <f>I49</f>
        <v>②</v>
      </c>
      <c r="U9" t="str">
        <f>J48</f>
        <v>岐阜工</v>
      </c>
      <c r="W9" s="52">
        <v>10</v>
      </c>
      <c r="X9" t="str">
        <f>L48</f>
        <v>重松　優芽</v>
      </c>
      <c r="Y9" t="str">
        <f>M48</f>
        <v>②</v>
      </c>
      <c r="Z9" t="str">
        <f>L49</f>
        <v>尾関萌々子</v>
      </c>
      <c r="AA9" t="str">
        <f>M49</f>
        <v>②</v>
      </c>
      <c r="AB9" t="str">
        <f>N48</f>
        <v>各務原西</v>
      </c>
    </row>
    <row r="10" spans="1:28">
      <c r="A10" s="52">
        <v>3</v>
      </c>
      <c r="B10" s="119" t="s">
        <v>320</v>
      </c>
      <c r="C10" s="232" t="s">
        <v>14</v>
      </c>
      <c r="D10" s="52">
        <v>9</v>
      </c>
      <c r="E10" s="119" t="s">
        <v>327</v>
      </c>
      <c r="F10" s="232" t="s">
        <v>14</v>
      </c>
      <c r="G10" s="52">
        <v>26</v>
      </c>
      <c r="H10" s="123" t="str">
        <f>テーブル3[[#This Row],[選手氏名]]</f>
        <v>若森　大和</v>
      </c>
      <c r="I10" s="123" t="str">
        <f>テーブル3[[#This Row],[学年]]</f>
        <v>②</v>
      </c>
      <c r="J10" s="123" t="str">
        <f>テーブル3[[#This Row],[学校名]]</f>
        <v>岐阜工</v>
      </c>
      <c r="K10" s="52">
        <v>27</v>
      </c>
      <c r="L10" s="118" t="str">
        <f>テーブル4[[#This Row],[選手氏名]]</f>
        <v>宗宮　　遥</v>
      </c>
      <c r="M10" s="118" t="str">
        <f>テーブル4[[#This Row],[学年]]</f>
        <v>①</v>
      </c>
      <c r="N10" s="118" t="str">
        <f>テーブル4[[#This Row],[学校名]]</f>
        <v>県岐阜商</v>
      </c>
      <c r="O10" s="67"/>
      <c r="P10" s="52">
        <v>9</v>
      </c>
      <c r="Q10" t="str">
        <f>H50</f>
        <v>早崎　善貴</v>
      </c>
      <c r="R10" t="str">
        <f>I50</f>
        <v>②</v>
      </c>
      <c r="S10" t="str">
        <f>H51</f>
        <v>弓削　颯大</v>
      </c>
      <c r="T10" t="str">
        <f>I51</f>
        <v>①</v>
      </c>
      <c r="U10" t="str">
        <f>J50</f>
        <v>大垣東</v>
      </c>
      <c r="W10" s="52">
        <v>7</v>
      </c>
      <c r="X10" t="str">
        <f>L50</f>
        <v>向山　実来</v>
      </c>
      <c r="Y10" t="str">
        <f>M50</f>
        <v>②</v>
      </c>
      <c r="Z10" t="str">
        <f>L51</f>
        <v>近藤　春奈</v>
      </c>
      <c r="AA10" t="str">
        <f>M51</f>
        <v>②</v>
      </c>
      <c r="AB10" t="str">
        <f>N50</f>
        <v>大垣南</v>
      </c>
    </row>
    <row r="11" spans="1:28">
      <c r="A11" s="52">
        <v>17</v>
      </c>
      <c r="B11" s="119" t="s">
        <v>327</v>
      </c>
      <c r="C11" s="232" t="s">
        <v>14</v>
      </c>
      <c r="D11" s="52">
        <v>4</v>
      </c>
      <c r="E11" s="119" t="s">
        <v>360</v>
      </c>
      <c r="F11" s="232" t="s">
        <v>14</v>
      </c>
      <c r="G11" s="52">
        <v>3</v>
      </c>
      <c r="H11" s="123" t="str">
        <f>テーブル3[[#This Row],[選手氏名]]</f>
        <v>神田　真弥</v>
      </c>
      <c r="I11" s="123" t="str">
        <f>テーブル3[[#This Row],[学年]]</f>
        <v>①</v>
      </c>
      <c r="J11" s="123" t="str">
        <f>テーブル3[[#This Row],[学校名]]</f>
        <v>岐阜</v>
      </c>
      <c r="K11" s="52">
        <v>19</v>
      </c>
      <c r="L11" s="118" t="str">
        <f>テーブル4[[#This Row],[選手氏名]]</f>
        <v>近藤　春奈</v>
      </c>
      <c r="M11" s="118" t="str">
        <f>テーブル4[[#This Row],[学年]]</f>
        <v>②</v>
      </c>
      <c r="N11" s="118" t="str">
        <f>テーブル4[[#This Row],[学校名]]</f>
        <v>大垣南</v>
      </c>
      <c r="O11" s="67"/>
      <c r="P11" s="52">
        <v>16</v>
      </c>
      <c r="Q11" t="str">
        <f>H52</f>
        <v>藤井　悠成</v>
      </c>
      <c r="R11" t="str">
        <f>I52</f>
        <v>②</v>
      </c>
      <c r="S11" t="str">
        <f>H53</f>
        <v>吉安　皇雅</v>
      </c>
      <c r="T11" t="str">
        <f>I53</f>
        <v>②</v>
      </c>
      <c r="U11" t="str">
        <f>J52</f>
        <v>大垣南</v>
      </c>
      <c r="W11" s="52">
        <v>15</v>
      </c>
      <c r="X11" t="str">
        <f>L52</f>
        <v>安藤　千尋</v>
      </c>
      <c r="Y11" t="str">
        <f>M52</f>
        <v>②</v>
      </c>
      <c r="Z11" t="str">
        <f>L53</f>
        <v>髙井　七夏</v>
      </c>
      <c r="AA11" t="str">
        <f>M53</f>
        <v>①</v>
      </c>
      <c r="AB11" t="str">
        <f>N52</f>
        <v>大垣北</v>
      </c>
    </row>
    <row r="12" spans="1:28">
      <c r="A12" s="52">
        <v>36</v>
      </c>
      <c r="B12" s="119" t="s">
        <v>338</v>
      </c>
      <c r="C12" s="232" t="s">
        <v>14</v>
      </c>
      <c r="D12" s="52">
        <v>26</v>
      </c>
      <c r="E12" s="119" t="s">
        <v>361</v>
      </c>
      <c r="F12" s="232" t="s">
        <v>14</v>
      </c>
      <c r="G12" s="52">
        <v>6</v>
      </c>
      <c r="H12" s="123" t="str">
        <f>テーブル3[[#This Row],[選手氏名]]</f>
        <v>藤井　悠成</v>
      </c>
      <c r="I12" s="123" t="str">
        <f>テーブル3[[#This Row],[学年]]</f>
        <v>②</v>
      </c>
      <c r="J12" s="123" t="str">
        <f>テーブル3[[#This Row],[学校名]]</f>
        <v>大垣南</v>
      </c>
      <c r="K12" s="52">
        <v>3</v>
      </c>
      <c r="L12" s="118" t="str">
        <f>テーブル4[[#This Row],[選手氏名]]</f>
        <v>小野木笑花</v>
      </c>
      <c r="M12" s="118" t="str">
        <f>テーブル4[[#This Row],[学年]]</f>
        <v>①</v>
      </c>
      <c r="N12" s="118" t="str">
        <f>テーブル4[[#This Row],[学校名]]</f>
        <v>大垣南</v>
      </c>
      <c r="O12" s="67"/>
      <c r="P12" s="52">
        <v>3</v>
      </c>
      <c r="Q12" t="str">
        <f>H54</f>
        <v>森　　亮輔</v>
      </c>
      <c r="R12" t="str">
        <f>I54</f>
        <v>②</v>
      </c>
      <c r="S12" t="str">
        <f>H55</f>
        <v>小川丈十史</v>
      </c>
      <c r="T12" t="str">
        <f>I55</f>
        <v>①</v>
      </c>
      <c r="U12" t="str">
        <f>J54</f>
        <v>大垣西</v>
      </c>
      <c r="W12" s="52">
        <v>2</v>
      </c>
      <c r="X12" t="str">
        <f>L54</f>
        <v>川瀬菜々美</v>
      </c>
      <c r="Y12" t="str">
        <f>M54</f>
        <v>②</v>
      </c>
      <c r="Z12" t="str">
        <f>L55</f>
        <v>葛山　　恵</v>
      </c>
      <c r="AA12" t="str">
        <f>M55</f>
        <v>②</v>
      </c>
      <c r="AB12" t="str">
        <f>N54</f>
        <v>大垣南</v>
      </c>
    </row>
    <row r="13" spans="1:28">
      <c r="A13" s="52">
        <v>23</v>
      </c>
      <c r="B13" s="119" t="s">
        <v>349</v>
      </c>
      <c r="C13" s="232" t="s">
        <v>14</v>
      </c>
      <c r="D13" s="52">
        <v>17</v>
      </c>
      <c r="E13" s="119" t="s">
        <v>170</v>
      </c>
      <c r="F13" s="232" t="s">
        <v>1293</v>
      </c>
      <c r="G13" s="52">
        <v>27</v>
      </c>
      <c r="H13" s="123" t="str">
        <f>テーブル3[[#This Row],[選手氏名]]</f>
        <v>早崎　善貴</v>
      </c>
      <c r="I13" s="123" t="str">
        <f>テーブル3[[#This Row],[学年]]</f>
        <v>②</v>
      </c>
      <c r="J13" s="123" t="str">
        <f>テーブル3[[#This Row],[学校名]]</f>
        <v>大垣東</v>
      </c>
      <c r="K13" s="52">
        <v>11</v>
      </c>
      <c r="L13" s="118" t="str">
        <f>テーブル4[[#This Row],[選手氏名]]</f>
        <v>鳥本　優奈</v>
      </c>
      <c r="M13" s="118" t="str">
        <f>テーブル4[[#This Row],[学年]]</f>
        <v>②</v>
      </c>
      <c r="N13" s="118" t="str">
        <f>テーブル4[[#This Row],[学校名]]</f>
        <v>大垣南</v>
      </c>
      <c r="O13" s="67"/>
      <c r="P13" s="52">
        <v>18</v>
      </c>
      <c r="Q13" t="str">
        <f>H56</f>
        <v>山下　湧登</v>
      </c>
      <c r="R13" t="str">
        <f>I56</f>
        <v>②</v>
      </c>
      <c r="S13" t="str">
        <f>H57</f>
        <v>戸田　涼太</v>
      </c>
      <c r="T13" t="str">
        <f>I57</f>
        <v>②</v>
      </c>
      <c r="U13" t="str">
        <f>J56</f>
        <v>郡上</v>
      </c>
      <c r="W13" s="52">
        <v>19</v>
      </c>
      <c r="X13" t="str">
        <f>L56</f>
        <v>古田　唯夏</v>
      </c>
      <c r="Y13" t="str">
        <f>M56</f>
        <v>②</v>
      </c>
      <c r="Z13" t="str">
        <f>L57</f>
        <v>後藤　咲季</v>
      </c>
      <c r="AA13" t="str">
        <f>M57</f>
        <v>②</v>
      </c>
      <c r="AB13" t="str">
        <f>N56</f>
        <v>関</v>
      </c>
    </row>
    <row r="14" spans="1:28">
      <c r="A14" s="52">
        <v>27</v>
      </c>
      <c r="B14" s="119" t="s">
        <v>361</v>
      </c>
      <c r="C14" s="232" t="s">
        <v>14</v>
      </c>
      <c r="D14" s="52">
        <v>14</v>
      </c>
      <c r="E14" s="119" t="s">
        <v>783</v>
      </c>
      <c r="F14" s="232" t="s">
        <v>1293</v>
      </c>
      <c r="G14" s="52">
        <v>18</v>
      </c>
      <c r="H14" s="123" t="str">
        <f>テーブル3[[#This Row],[選手氏名]]</f>
        <v>弓削　颯大</v>
      </c>
      <c r="I14" s="123" t="str">
        <f>テーブル3[[#This Row],[学年]]</f>
        <v>①</v>
      </c>
      <c r="J14" s="123" t="str">
        <f>テーブル3[[#This Row],[学校名]]</f>
        <v>大垣東</v>
      </c>
      <c r="K14" s="52">
        <v>12</v>
      </c>
      <c r="L14" s="118" t="str">
        <f>テーブル4[[#This Row],[選手氏名]]</f>
        <v>古田　唯夏</v>
      </c>
      <c r="M14" s="118" t="str">
        <f>テーブル4[[#This Row],[学年]]</f>
        <v>②</v>
      </c>
      <c r="N14" s="118" t="str">
        <f>テーブル4[[#This Row],[学校名]]</f>
        <v>関</v>
      </c>
      <c r="O14" s="67"/>
      <c r="P14" s="52">
        <v>21</v>
      </c>
      <c r="Q14" t="str">
        <f>H58</f>
        <v>水野峻太朗</v>
      </c>
      <c r="R14" t="str">
        <f>I58</f>
        <v>②</v>
      </c>
      <c r="S14" t="str">
        <f>H59</f>
        <v>入木田颯真</v>
      </c>
      <c r="T14" t="str">
        <f>I59</f>
        <v>②</v>
      </c>
      <c r="U14" t="str">
        <f>J58</f>
        <v>郡上</v>
      </c>
      <c r="W14" s="52">
        <v>11</v>
      </c>
      <c r="X14" t="str">
        <f>L58</f>
        <v>岡野紅香乃</v>
      </c>
      <c r="Y14" t="str">
        <f>M58</f>
        <v>②</v>
      </c>
      <c r="Z14" t="str">
        <f>L59</f>
        <v>松葉　風春</v>
      </c>
      <c r="AA14" t="str">
        <f>M59</f>
        <v>②</v>
      </c>
      <c r="AB14" t="str">
        <f>N58</f>
        <v>東濃実</v>
      </c>
    </row>
    <row r="15" spans="1:28">
      <c r="A15" s="52">
        <v>25</v>
      </c>
      <c r="B15" s="119" t="s">
        <v>1292</v>
      </c>
      <c r="C15" s="232" t="s">
        <v>14</v>
      </c>
      <c r="D15" s="52">
        <v>7</v>
      </c>
      <c r="E15" s="119" t="s">
        <v>801</v>
      </c>
      <c r="F15" s="232" t="s">
        <v>1293</v>
      </c>
      <c r="G15" s="52">
        <v>15</v>
      </c>
      <c r="H15" s="123" t="str">
        <f>テーブル3[[#This Row],[選手氏名]]</f>
        <v>山下　湧登</v>
      </c>
      <c r="I15" s="123" t="str">
        <f>テーブル3[[#This Row],[学年]]</f>
        <v>②</v>
      </c>
      <c r="J15" s="123" t="str">
        <f>テーブル3[[#This Row],[学校名]]</f>
        <v>郡上</v>
      </c>
      <c r="K15" s="52">
        <v>21</v>
      </c>
      <c r="L15" s="118" t="str">
        <f>テーブル4[[#This Row],[選手氏名]]</f>
        <v>石井　　晶</v>
      </c>
      <c r="M15" s="118" t="str">
        <f>テーブル4[[#This Row],[学年]]</f>
        <v>②</v>
      </c>
      <c r="N15" s="118" t="str">
        <f>テーブル4[[#This Row],[学校名]]</f>
        <v>関</v>
      </c>
      <c r="O15" s="67"/>
      <c r="P15" s="52">
        <v>23</v>
      </c>
      <c r="Q15" t="str">
        <f>H60</f>
        <v>伊藤　優佑</v>
      </c>
      <c r="R15" t="str">
        <f>I60</f>
        <v>②</v>
      </c>
      <c r="S15" t="str">
        <f>H61</f>
        <v>尾崎　草太</v>
      </c>
      <c r="T15" t="str">
        <f>I61</f>
        <v>②</v>
      </c>
      <c r="U15" t="str">
        <f>J60</f>
        <v>可児</v>
      </c>
      <c r="W15" s="52">
        <v>20</v>
      </c>
      <c r="X15" t="str">
        <f>L60</f>
        <v>渡邊　夢菜</v>
      </c>
      <c r="Y15" t="str">
        <f>M60</f>
        <v>①</v>
      </c>
      <c r="Z15" t="str">
        <f>L61</f>
        <v>岩井　陽芽</v>
      </c>
      <c r="AA15" t="str">
        <f>M61</f>
        <v>②</v>
      </c>
      <c r="AB15" t="str">
        <f>N60</f>
        <v>東濃実</v>
      </c>
    </row>
    <row r="16" spans="1:28">
      <c r="A16" s="52">
        <v>4</v>
      </c>
      <c r="B16" s="119" t="s">
        <v>170</v>
      </c>
      <c r="C16" s="232" t="s">
        <v>1293</v>
      </c>
      <c r="D16" s="52">
        <v>29</v>
      </c>
      <c r="E16" s="119" t="s">
        <v>790</v>
      </c>
      <c r="F16" s="232" t="s">
        <v>1293</v>
      </c>
      <c r="G16" s="52">
        <v>22</v>
      </c>
      <c r="H16" s="123" t="str">
        <f>テーブル3[[#This Row],[選手氏名]]</f>
        <v>川路　夏生</v>
      </c>
      <c r="I16" s="123" t="str">
        <f>テーブル3[[#This Row],[学年]]</f>
        <v>②</v>
      </c>
      <c r="J16" s="123" t="str">
        <f>テーブル3[[#This Row],[学校名]]</f>
        <v>可児工</v>
      </c>
      <c r="K16" s="52">
        <v>28</v>
      </c>
      <c r="L16" s="118" t="str">
        <f>テーブル4[[#This Row],[選手氏名]]</f>
        <v>足立　莉子</v>
      </c>
      <c r="M16" s="118" t="str">
        <f>テーブル4[[#This Row],[学年]]</f>
        <v>②</v>
      </c>
      <c r="N16" s="118" t="str">
        <f>テーブル4[[#This Row],[学校名]]</f>
        <v>関</v>
      </c>
      <c r="O16" s="67"/>
      <c r="P16" s="52">
        <v>10</v>
      </c>
      <c r="Q16" t="str">
        <f>H62</f>
        <v>川路　夏生</v>
      </c>
      <c r="R16" t="str">
        <f>I62</f>
        <v>②</v>
      </c>
      <c r="S16" t="str">
        <f>H63</f>
        <v>加藤　晃大</v>
      </c>
      <c r="T16" t="str">
        <f>I63</f>
        <v>②</v>
      </c>
      <c r="U16" t="str">
        <f>J62</f>
        <v>可児工</v>
      </c>
      <c r="W16" s="52">
        <v>14</v>
      </c>
      <c r="X16" t="str">
        <f>L62</f>
        <v>二村　南実</v>
      </c>
      <c r="Y16" t="str">
        <f>M62</f>
        <v>②</v>
      </c>
      <c r="Z16" t="str">
        <f>L63</f>
        <v>芝野　愛夕</v>
      </c>
      <c r="AA16" t="str">
        <f>M63</f>
        <v>②</v>
      </c>
      <c r="AB16" t="str">
        <f>N62</f>
        <v>郡上</v>
      </c>
    </row>
    <row r="17" spans="1:28">
      <c r="A17" s="52">
        <v>9</v>
      </c>
      <c r="B17" s="119" t="s">
        <v>783</v>
      </c>
      <c r="C17" s="232" t="s">
        <v>1293</v>
      </c>
      <c r="D17" s="52">
        <v>24</v>
      </c>
      <c r="E17" s="119" t="s">
        <v>701</v>
      </c>
      <c r="F17" s="232" t="s">
        <v>1294</v>
      </c>
      <c r="G17" s="52">
        <v>23</v>
      </c>
      <c r="H17" s="123" t="str">
        <f>テーブル3[[#This Row],[選手氏名]]</f>
        <v>戸田　涼太</v>
      </c>
      <c r="I17" s="123" t="str">
        <f>テーブル3[[#This Row],[学年]]</f>
        <v>②</v>
      </c>
      <c r="J17" s="123" t="str">
        <f>テーブル3[[#This Row],[学校名]]</f>
        <v>郡上</v>
      </c>
      <c r="K17" s="52">
        <v>14</v>
      </c>
      <c r="L17" s="118" t="str">
        <f>テーブル4[[#This Row],[選手氏名]]</f>
        <v>岡野紅香乃</v>
      </c>
      <c r="M17" s="118" t="str">
        <f>テーブル4[[#This Row],[学年]]</f>
        <v>②</v>
      </c>
      <c r="N17" s="118" t="str">
        <f>テーブル4[[#This Row],[学校名]]</f>
        <v>東濃実</v>
      </c>
      <c r="O17" s="67"/>
      <c r="P17" s="52">
        <v>4</v>
      </c>
      <c r="Q17" t="str">
        <f>H64</f>
        <v>山田　佳生</v>
      </c>
      <c r="R17" t="str">
        <f>I64</f>
        <v>①</v>
      </c>
      <c r="S17" t="str">
        <f>H65</f>
        <v>高垣　　柊</v>
      </c>
      <c r="T17" t="str">
        <f>I65</f>
        <v>①</v>
      </c>
      <c r="U17" t="str">
        <f>J64</f>
        <v>郡上</v>
      </c>
      <c r="W17" s="52">
        <v>5</v>
      </c>
      <c r="X17" t="str">
        <f>L64</f>
        <v>山口　詩乃</v>
      </c>
      <c r="Y17" t="str">
        <f>M64</f>
        <v>②</v>
      </c>
      <c r="Z17" t="str">
        <f>L65</f>
        <v>此島　知花</v>
      </c>
      <c r="AA17" t="str">
        <f>M65</f>
        <v>②</v>
      </c>
      <c r="AB17" t="str">
        <f>N64</f>
        <v>郡上</v>
      </c>
    </row>
    <row r="18" spans="1:28">
      <c r="A18" s="52">
        <v>31</v>
      </c>
      <c r="B18" s="119" t="s">
        <v>790</v>
      </c>
      <c r="C18" s="232" t="s">
        <v>1293</v>
      </c>
      <c r="D18" s="52">
        <v>3</v>
      </c>
      <c r="E18" s="119" t="s">
        <v>699</v>
      </c>
      <c r="F18" s="232" t="s">
        <v>1294</v>
      </c>
      <c r="G18" s="52">
        <v>13</v>
      </c>
      <c r="H18" s="123" t="str">
        <f>テーブル3[[#This Row],[選手氏名]]</f>
        <v>亀谷　尚央</v>
      </c>
      <c r="I18" s="123" t="str">
        <f>テーブル3[[#This Row],[学年]]</f>
        <v>②</v>
      </c>
      <c r="J18" s="123" t="str">
        <f>テーブル3[[#This Row],[学校名]]</f>
        <v>加茂</v>
      </c>
      <c r="K18" s="52">
        <v>6</v>
      </c>
      <c r="L18" s="118" t="str">
        <f>テーブル4[[#This Row],[選手氏名]]</f>
        <v>長村　礼菜</v>
      </c>
      <c r="M18" s="118" t="str">
        <f>テーブル4[[#This Row],[学年]]</f>
        <v>①</v>
      </c>
      <c r="N18" s="118" t="str">
        <f>テーブル4[[#This Row],[学校名]]</f>
        <v>関</v>
      </c>
      <c r="O18" s="67"/>
      <c r="P18" s="52">
        <v>15</v>
      </c>
      <c r="Q18" t="str">
        <f>H66</f>
        <v>亀谷　尚央</v>
      </c>
      <c r="R18" t="str">
        <f>I66</f>
        <v>②</v>
      </c>
      <c r="S18" t="str">
        <f>H67</f>
        <v>辻　　洸瑠</v>
      </c>
      <c r="T18" t="str">
        <f>I67</f>
        <v>②</v>
      </c>
      <c r="U18" t="str">
        <f>J66</f>
        <v>加茂</v>
      </c>
      <c r="W18" s="52">
        <v>23</v>
      </c>
      <c r="X18" t="str">
        <f>L66</f>
        <v>辻　　真歩</v>
      </c>
      <c r="Y18" t="str">
        <f>M66</f>
        <v>①</v>
      </c>
      <c r="Z18" t="str">
        <f>L67</f>
        <v>鍵山　里歩</v>
      </c>
      <c r="AA18" t="str">
        <f>M67</f>
        <v>②</v>
      </c>
      <c r="AB18" t="str">
        <f>N66</f>
        <v>加茂</v>
      </c>
    </row>
    <row r="19" spans="1:28">
      <c r="A19" s="52">
        <v>14</v>
      </c>
      <c r="B19" s="119" t="s">
        <v>801</v>
      </c>
      <c r="C19" s="232" t="s">
        <v>1293</v>
      </c>
      <c r="D19" s="52">
        <v>32</v>
      </c>
      <c r="E19" s="119" t="s">
        <v>697</v>
      </c>
      <c r="F19" s="232" t="s">
        <v>1294</v>
      </c>
      <c r="G19" s="52">
        <v>30</v>
      </c>
      <c r="H19" s="123" t="str">
        <f>テーブル3[[#This Row],[選手氏名]]</f>
        <v>木村　奏太</v>
      </c>
      <c r="I19" s="123" t="str">
        <f>テーブル3[[#This Row],[学年]]</f>
        <v>①</v>
      </c>
      <c r="J19" s="123" t="str">
        <f>テーブル3[[#This Row],[学校名]]</f>
        <v>可児</v>
      </c>
      <c r="K19" s="52">
        <v>18</v>
      </c>
      <c r="L19" s="118" t="str">
        <f>テーブル4[[#This Row],[選手氏名]]</f>
        <v>二村　南実</v>
      </c>
      <c r="M19" s="118" t="str">
        <f>テーブル4[[#This Row],[学年]]</f>
        <v>②</v>
      </c>
      <c r="N19" s="118" t="str">
        <f>テーブル4[[#This Row],[学校名]]</f>
        <v>郡上</v>
      </c>
      <c r="O19" s="67"/>
      <c r="P19" s="52">
        <v>6</v>
      </c>
      <c r="Q19" t="str">
        <f>H68</f>
        <v>淺野　洸司</v>
      </c>
      <c r="R19" t="str">
        <f>I68</f>
        <v>②</v>
      </c>
      <c r="S19" t="str">
        <f>H69</f>
        <v>菅沼　慶太</v>
      </c>
      <c r="T19" t="str">
        <f>I69</f>
        <v>①</v>
      </c>
      <c r="U19" t="str">
        <f>J68</f>
        <v>麗澤瑞浪</v>
      </c>
      <c r="W19" s="52">
        <v>8</v>
      </c>
      <c r="X19" t="str">
        <f>L68</f>
        <v>加藤　瑠瑠</v>
      </c>
      <c r="Y19" t="str">
        <f>M68</f>
        <v>②</v>
      </c>
      <c r="Z19" t="str">
        <f>L69</f>
        <v>溝口　麻海</v>
      </c>
      <c r="AA19" t="str">
        <f>M69</f>
        <v>②</v>
      </c>
      <c r="AB19" t="str">
        <f>N68</f>
        <v>麗澤瑞浪</v>
      </c>
    </row>
    <row r="20" spans="1:28">
      <c r="A20" s="52">
        <v>26</v>
      </c>
      <c r="B20" s="119" t="s">
        <v>812</v>
      </c>
      <c r="C20" s="232" t="s">
        <v>1293</v>
      </c>
      <c r="D20" s="52">
        <v>25</v>
      </c>
      <c r="E20" s="119" t="s">
        <v>700</v>
      </c>
      <c r="F20" s="232" t="s">
        <v>1294</v>
      </c>
      <c r="G20" s="52">
        <v>19</v>
      </c>
      <c r="H20" s="123" t="str">
        <f>テーブル3[[#This Row],[選手氏名]]</f>
        <v>横山　　蒼</v>
      </c>
      <c r="I20" s="123" t="str">
        <f>テーブル3[[#This Row],[学年]]</f>
        <v>②</v>
      </c>
      <c r="J20" s="123" t="str">
        <f>テーブル3[[#This Row],[学校名]]</f>
        <v>関</v>
      </c>
      <c r="K20" s="52">
        <v>23</v>
      </c>
      <c r="L20" s="118" t="str">
        <f>テーブル4[[#This Row],[選手氏名]]</f>
        <v>三島梨央佳</v>
      </c>
      <c r="M20" s="118" t="str">
        <f>テーブル4[[#This Row],[学年]]</f>
        <v>①</v>
      </c>
      <c r="N20" s="118" t="str">
        <f>テーブル4[[#This Row],[学校名]]</f>
        <v>関</v>
      </c>
      <c r="O20" s="67"/>
      <c r="P20" s="52">
        <v>17</v>
      </c>
      <c r="Q20" t="str">
        <f>H70</f>
        <v>高橋　宗佑</v>
      </c>
      <c r="R20" t="str">
        <f>I70</f>
        <v>②</v>
      </c>
      <c r="S20" t="str">
        <f>H71</f>
        <v>松﨑　友哉</v>
      </c>
      <c r="T20" t="str">
        <f>I71</f>
        <v>②</v>
      </c>
      <c r="U20" t="str">
        <f>J70</f>
        <v>麗澤瑞浪</v>
      </c>
      <c r="W20" s="52">
        <v>16</v>
      </c>
      <c r="X20" t="str">
        <f>L70</f>
        <v>橋本　琴音</v>
      </c>
      <c r="Y20" t="str">
        <f>M70</f>
        <v>②</v>
      </c>
      <c r="Z20" t="str">
        <f>L71</f>
        <v>林　　望月</v>
      </c>
      <c r="AA20" t="str">
        <f>M71</f>
        <v>②</v>
      </c>
      <c r="AB20" t="str">
        <f>N70</f>
        <v>恵那</v>
      </c>
    </row>
    <row r="21" spans="1:28">
      <c r="A21" s="52">
        <v>21</v>
      </c>
      <c r="B21" s="119" t="s">
        <v>701</v>
      </c>
      <c r="C21" s="232" t="s">
        <v>1294</v>
      </c>
      <c r="D21" s="52">
        <v>5</v>
      </c>
      <c r="E21" s="119" t="s">
        <v>702</v>
      </c>
      <c r="F21" s="232" t="s">
        <v>1294</v>
      </c>
      <c r="G21" s="52">
        <v>10</v>
      </c>
      <c r="H21" s="123" t="str">
        <f>テーブル3[[#This Row],[選手氏名]]</f>
        <v>佐藤日向拓</v>
      </c>
      <c r="I21" s="123" t="str">
        <f>テーブル3[[#This Row],[学年]]</f>
        <v>②</v>
      </c>
      <c r="J21" s="123" t="str">
        <f>テーブル3[[#This Row],[学校名]]</f>
        <v>可児</v>
      </c>
      <c r="K21" s="52">
        <v>2</v>
      </c>
      <c r="L21" s="118" t="str">
        <f>テーブル4[[#This Row],[選手氏名]]</f>
        <v>佐藤　柚凜</v>
      </c>
      <c r="M21" s="118" t="str">
        <f>テーブル4[[#This Row],[学年]]</f>
        <v>①</v>
      </c>
      <c r="N21" s="118" t="str">
        <f>テーブル4[[#This Row],[学校名]]</f>
        <v>東濃実</v>
      </c>
      <c r="O21" s="67"/>
      <c r="P21" s="52">
        <v>22</v>
      </c>
      <c r="Q21" t="str">
        <f>H72</f>
        <v>鈴木　　頼</v>
      </c>
      <c r="R21" t="str">
        <f>I72</f>
        <v>①</v>
      </c>
      <c r="S21" t="str">
        <f>H73</f>
        <v>桂田　雅己</v>
      </c>
      <c r="T21" t="str">
        <f>I73</f>
        <v>①</v>
      </c>
      <c r="U21" t="str">
        <f>J72</f>
        <v>多治見北</v>
      </c>
      <c r="W21" s="52">
        <v>4</v>
      </c>
      <c r="X21" t="str">
        <f>L72</f>
        <v>志津　令実</v>
      </c>
      <c r="Y21" t="str">
        <f>M72</f>
        <v>②</v>
      </c>
      <c r="Z21" t="str">
        <f>L73</f>
        <v>曽我　怜加</v>
      </c>
      <c r="AA21" t="str">
        <f>M73</f>
        <v>②</v>
      </c>
      <c r="AB21" t="str">
        <f>N72</f>
        <v>恵那農</v>
      </c>
    </row>
    <row r="22" spans="1:28">
      <c r="A22" s="52">
        <v>16</v>
      </c>
      <c r="B22" s="119" t="s">
        <v>699</v>
      </c>
      <c r="C22" s="232" t="s">
        <v>1294</v>
      </c>
      <c r="D22" s="52">
        <v>16</v>
      </c>
      <c r="E22" s="119" t="s">
        <v>1295</v>
      </c>
      <c r="F22" s="232" t="s">
        <v>1294</v>
      </c>
      <c r="G22" s="52">
        <v>21</v>
      </c>
      <c r="H22" s="123" t="str">
        <f>テーブル3[[#This Row],[選手氏名]]</f>
        <v>森島　哲太</v>
      </c>
      <c r="I22" s="123" t="str">
        <f>テーブル3[[#This Row],[学年]]</f>
        <v>①</v>
      </c>
      <c r="J22" s="123" t="str">
        <f>テーブル3[[#This Row],[学校名]]</f>
        <v>麗澤瑞浪</v>
      </c>
      <c r="K22" s="52">
        <v>4</v>
      </c>
      <c r="L22" s="118" t="str">
        <f>テーブル4[[#This Row],[選手氏名]]</f>
        <v>大宮　胡春</v>
      </c>
      <c r="M22" s="118" t="str">
        <f>テーブル4[[#This Row],[学年]]</f>
        <v>①</v>
      </c>
      <c r="N22" s="118" t="str">
        <f>テーブル4[[#This Row],[学校名]]</f>
        <v>恵那</v>
      </c>
      <c r="O22" s="67"/>
      <c r="P22" s="52">
        <v>14</v>
      </c>
      <c r="Q22" t="str">
        <f>H74</f>
        <v>熊本　優弥</v>
      </c>
      <c r="R22" t="str">
        <f>I74</f>
        <v>②</v>
      </c>
      <c r="S22" t="str">
        <f>H75</f>
        <v>纐纈　晟留</v>
      </c>
      <c r="T22" t="str">
        <f>I75</f>
        <v>①</v>
      </c>
      <c r="U22" t="str">
        <f>J74</f>
        <v>麗澤瑞浪</v>
      </c>
      <c r="W22" s="52">
        <v>22</v>
      </c>
      <c r="X22" t="str">
        <f>L74</f>
        <v>大宮　胡春</v>
      </c>
      <c r="Y22" t="str">
        <f>M74</f>
        <v>①</v>
      </c>
      <c r="Z22" t="str">
        <f>L75</f>
        <v>柳原　果穂</v>
      </c>
      <c r="AA22" t="str">
        <f>M75</f>
        <v>②</v>
      </c>
      <c r="AB22" t="str">
        <f>N74</f>
        <v>恵那</v>
      </c>
    </row>
    <row r="23" spans="1:28">
      <c r="A23" s="52">
        <v>24</v>
      </c>
      <c r="B23" s="119" t="s">
        <v>697</v>
      </c>
      <c r="C23" s="232" t="s">
        <v>1294</v>
      </c>
      <c r="D23" s="52">
        <v>20</v>
      </c>
      <c r="E23" s="119" t="s">
        <v>703</v>
      </c>
      <c r="F23" s="232" t="s">
        <v>1294</v>
      </c>
      <c r="G23" s="52">
        <v>4</v>
      </c>
      <c r="H23" s="123" t="str">
        <f>テーブル3[[#This Row],[選手氏名]]</f>
        <v>高橋　宗佑</v>
      </c>
      <c r="I23" s="123" t="str">
        <f>テーブル3[[#This Row],[学年]]</f>
        <v>②</v>
      </c>
      <c r="J23" s="123" t="str">
        <f>テーブル3[[#This Row],[学校名]]</f>
        <v>麗澤瑞浪</v>
      </c>
      <c r="K23" s="52">
        <v>10</v>
      </c>
      <c r="L23" s="118" t="str">
        <f>テーブル4[[#This Row],[選手氏名]]</f>
        <v>林　　望月</v>
      </c>
      <c r="M23" s="118" t="str">
        <f>テーブル4[[#This Row],[学年]]</f>
        <v>②</v>
      </c>
      <c r="N23" s="118" t="str">
        <f>テーブル4[[#This Row],[学校名]]</f>
        <v>恵那</v>
      </c>
      <c r="O23" s="67"/>
    </row>
    <row r="24" spans="1:28">
      <c r="A24" s="52">
        <v>37</v>
      </c>
      <c r="B24" s="119" t="s">
        <v>698</v>
      </c>
      <c r="C24" s="232" t="s">
        <v>1294</v>
      </c>
      <c r="D24" s="52">
        <v>12</v>
      </c>
      <c r="E24" s="119" t="s">
        <v>518</v>
      </c>
      <c r="F24" s="232" t="s">
        <v>1298</v>
      </c>
      <c r="G24" s="52">
        <v>12</v>
      </c>
      <c r="H24" s="123" t="str">
        <f>テーブル3[[#This Row],[選手氏名]]</f>
        <v>纐纈　晟留</v>
      </c>
      <c r="I24" s="123" t="str">
        <f>テーブル3[[#This Row],[学年]]</f>
        <v>①</v>
      </c>
      <c r="J24" s="123" t="str">
        <f>テーブル3[[#This Row],[学校名]]</f>
        <v>麗澤瑞浪</v>
      </c>
      <c r="K24" s="52">
        <v>22</v>
      </c>
      <c r="L24" s="118" t="str">
        <f>テーブル4[[#This Row],[選手氏名]]</f>
        <v>纐纈ほのか</v>
      </c>
      <c r="M24" s="118" t="str">
        <f>テーブル4[[#This Row],[学年]]</f>
        <v>②</v>
      </c>
      <c r="N24" s="118" t="str">
        <f>テーブル4[[#This Row],[学校名]]</f>
        <v>恵那</v>
      </c>
      <c r="O24" s="67"/>
    </row>
    <row r="25" spans="1:28">
      <c r="A25" s="52">
        <v>19</v>
      </c>
      <c r="B25" s="119" t="s">
        <v>700</v>
      </c>
      <c r="C25" s="232" t="s">
        <v>1294</v>
      </c>
      <c r="D25" s="52">
        <v>28</v>
      </c>
      <c r="E25" s="119" t="s">
        <v>530</v>
      </c>
      <c r="F25" s="232" t="s">
        <v>1298</v>
      </c>
      <c r="G25" s="52">
        <v>20</v>
      </c>
      <c r="H25" s="123" t="str">
        <f>テーブル3[[#This Row],[選手氏名]]</f>
        <v>菅沼　慶太</v>
      </c>
      <c r="I25" s="123" t="str">
        <f>テーブル3[[#This Row],[学年]]</f>
        <v>①</v>
      </c>
      <c r="J25" s="123" t="str">
        <f>テーブル3[[#This Row],[学校名]]</f>
        <v>麗澤瑞浪</v>
      </c>
      <c r="K25" s="52">
        <v>30</v>
      </c>
      <c r="L25" s="118" t="str">
        <f>テーブル4[[#This Row],[選手氏名]]</f>
        <v>纐纈　莉生</v>
      </c>
      <c r="M25" s="118" t="str">
        <f>テーブル4[[#This Row],[学年]]</f>
        <v>②</v>
      </c>
      <c r="N25" s="118" t="str">
        <f>テーブル4[[#This Row],[学校名]]</f>
        <v>麗澤瑞浪</v>
      </c>
      <c r="O25" s="67"/>
    </row>
    <row r="26" spans="1:28">
      <c r="A26" s="52">
        <v>5</v>
      </c>
      <c r="B26" s="119" t="s">
        <v>702</v>
      </c>
      <c r="C26" s="232" t="s">
        <v>1294</v>
      </c>
      <c r="D26" s="52">
        <v>22</v>
      </c>
      <c r="E26" s="119" t="s">
        <v>1299</v>
      </c>
      <c r="F26" s="232" t="s">
        <v>1298</v>
      </c>
      <c r="G26" s="52">
        <v>28</v>
      </c>
      <c r="H26" s="123" t="str">
        <f>テーブル3[[#This Row],[選手氏名]]</f>
        <v>岩井　雄大</v>
      </c>
      <c r="I26" s="123" t="str">
        <f>テーブル3[[#This Row],[学年]]</f>
        <v>①</v>
      </c>
      <c r="J26" s="123" t="str">
        <f>テーブル3[[#This Row],[学校名]]</f>
        <v>麗澤瑞浪</v>
      </c>
      <c r="K26" s="52">
        <v>26</v>
      </c>
      <c r="L26" s="118" t="str">
        <f>テーブル4[[#This Row],[選手氏名]]</f>
        <v>橋本　琴音</v>
      </c>
      <c r="M26" s="118" t="str">
        <f>テーブル4[[#This Row],[学年]]</f>
        <v>②</v>
      </c>
      <c r="N26" s="118" t="str">
        <f>テーブル4[[#This Row],[学校名]]</f>
        <v>恵那</v>
      </c>
      <c r="O26" s="67"/>
    </row>
    <row r="27" spans="1:28">
      <c r="A27" s="52">
        <v>12</v>
      </c>
      <c r="B27" s="119" t="s">
        <v>869</v>
      </c>
      <c r="C27" s="232" t="s">
        <v>1294</v>
      </c>
      <c r="D27" s="52">
        <v>8</v>
      </c>
      <c r="E27" s="119" t="s">
        <v>537</v>
      </c>
      <c r="F27" s="232" t="s">
        <v>1298</v>
      </c>
    </row>
    <row r="28" spans="1:28">
      <c r="A28" s="52">
        <v>2</v>
      </c>
      <c r="B28" s="119" t="s">
        <v>1295</v>
      </c>
      <c r="C28" s="232" t="s">
        <v>1294</v>
      </c>
      <c r="D28" s="52">
        <v>2</v>
      </c>
      <c r="E28" s="119" t="s">
        <v>1157</v>
      </c>
      <c r="F28" s="68"/>
    </row>
    <row r="29" spans="1:28">
      <c r="A29" s="52">
        <v>30</v>
      </c>
      <c r="B29" s="119" t="s">
        <v>703</v>
      </c>
      <c r="C29" s="232" t="s">
        <v>1294</v>
      </c>
      <c r="D29" s="52">
        <v>10</v>
      </c>
      <c r="E29" s="119" t="s">
        <v>1157</v>
      </c>
      <c r="F29" s="68"/>
    </row>
    <row r="30" spans="1:28">
      <c r="A30" s="52">
        <v>32</v>
      </c>
      <c r="B30" s="119" t="s">
        <v>1296</v>
      </c>
      <c r="C30" s="232" t="s">
        <v>1294</v>
      </c>
      <c r="D30" s="52">
        <v>15</v>
      </c>
      <c r="E30" s="119" t="s">
        <v>1157</v>
      </c>
      <c r="F30" s="68"/>
    </row>
    <row r="31" spans="1:28">
      <c r="A31" s="52">
        <v>34</v>
      </c>
      <c r="B31" s="119" t="s">
        <v>1297</v>
      </c>
      <c r="C31" s="232" t="s">
        <v>1294</v>
      </c>
      <c r="D31" s="52">
        <v>18</v>
      </c>
      <c r="E31" s="119" t="s">
        <v>1157</v>
      </c>
      <c r="F31" s="68"/>
    </row>
    <row r="32" spans="1:28">
      <c r="A32" s="52">
        <v>1</v>
      </c>
      <c r="B32" s="119" t="s">
        <v>518</v>
      </c>
      <c r="C32" s="232" t="s">
        <v>1298</v>
      </c>
      <c r="D32" s="52">
        <v>23</v>
      </c>
      <c r="E32" s="119" t="s">
        <v>1157</v>
      </c>
    </row>
    <row r="33" spans="1:24">
      <c r="A33" s="52">
        <v>6</v>
      </c>
      <c r="B33" s="119" t="s">
        <v>1242</v>
      </c>
      <c r="C33" s="232" t="s">
        <v>1298</v>
      </c>
      <c r="D33" s="52">
        <v>31</v>
      </c>
      <c r="E33" s="119" t="s">
        <v>1157</v>
      </c>
    </row>
    <row r="34" spans="1:24">
      <c r="A34" s="52">
        <v>20</v>
      </c>
      <c r="B34" s="119" t="s">
        <v>530</v>
      </c>
      <c r="C34" s="232" t="s">
        <v>1298</v>
      </c>
      <c r="D34" s="52">
        <v>21</v>
      </c>
      <c r="E34" s="119" t="s">
        <v>1319</v>
      </c>
      <c r="F34" s="121" t="s">
        <v>1320</v>
      </c>
      <c r="H34" t="s">
        <v>27</v>
      </c>
      <c r="L34" t="s">
        <v>28</v>
      </c>
    </row>
    <row r="35" spans="1:24">
      <c r="A35" s="52">
        <v>29</v>
      </c>
      <c r="B35" s="119" t="s">
        <v>1299</v>
      </c>
      <c r="C35" s="232" t="s">
        <v>1298</v>
      </c>
      <c r="D35" s="52"/>
      <c r="E35" s="119"/>
    </row>
    <row r="36" spans="1:24" ht="18" customHeight="1">
      <c r="A36" s="52">
        <v>35</v>
      </c>
      <c r="B36" s="119" t="s">
        <v>537</v>
      </c>
      <c r="C36" s="232" t="s">
        <v>1298</v>
      </c>
      <c r="D36" s="52"/>
      <c r="E36" s="119"/>
      <c r="H36" s="1" t="str">
        <f>勝ち上がりD!A3</f>
        <v>豊吉　柊人</v>
      </c>
      <c r="I36" s="1" t="str">
        <f>勝ち上がりD!B3</f>
        <v>②</v>
      </c>
      <c r="J36" s="1" t="str">
        <f>勝ち上がりD!C3</f>
        <v>県岐阜商</v>
      </c>
      <c r="L36" s="1" t="str">
        <f>勝ち上がりD!F3</f>
        <v>松林　麻央</v>
      </c>
      <c r="M36" s="1" t="str">
        <f>勝ち上がりD!G3</f>
        <v>②</v>
      </c>
      <c r="N36" s="1" t="str">
        <f>勝ち上がりD!H3</f>
        <v>県岐阜商</v>
      </c>
      <c r="O36" s="67"/>
      <c r="P36" s="121"/>
      <c r="Q36" s="129"/>
      <c r="R36" s="126"/>
      <c r="S36" s="121"/>
      <c r="T36" s="121"/>
      <c r="U36" s="135"/>
      <c r="V36" s="137"/>
      <c r="W36" s="72"/>
      <c r="X36" s="72"/>
    </row>
    <row r="37" spans="1:24" ht="18" customHeight="1">
      <c r="A37" s="52">
        <v>38</v>
      </c>
      <c r="B37" s="119" t="s">
        <v>1300</v>
      </c>
      <c r="C37" s="232" t="s">
        <v>1298</v>
      </c>
      <c r="D37" s="233"/>
      <c r="E37" s="119"/>
      <c r="H37" s="1" t="str">
        <f>勝ち上がりD!A4</f>
        <v>藤本　博文</v>
      </c>
      <c r="I37" s="3" t="str">
        <f>勝ち上がりD!B4</f>
        <v>②</v>
      </c>
      <c r="J37" s="1" t="str">
        <f>勝ち上がりD!C4</f>
        <v>県岐阜商</v>
      </c>
      <c r="L37" s="1" t="str">
        <f>勝ち上がりD!F4</f>
        <v>河田　更紗</v>
      </c>
      <c r="M37" s="1" t="str">
        <f>勝ち上がりD!G4</f>
        <v>②</v>
      </c>
      <c r="N37" s="1" t="str">
        <f>勝ち上がりD!H4</f>
        <v>県岐阜商</v>
      </c>
      <c r="O37" s="67"/>
      <c r="P37" s="121"/>
      <c r="Q37" s="129"/>
      <c r="R37" s="126"/>
      <c r="S37" s="121"/>
      <c r="T37" s="134"/>
      <c r="U37" s="130"/>
      <c r="V37" s="126"/>
      <c r="W37" s="72"/>
      <c r="X37" s="72"/>
    </row>
    <row r="38" spans="1:24" ht="18" customHeight="1">
      <c r="A38" s="52">
        <v>22</v>
      </c>
      <c r="B38" s="119" t="s">
        <v>1301</v>
      </c>
      <c r="C38" s="232" t="s">
        <v>1298</v>
      </c>
      <c r="D38" s="233"/>
      <c r="E38" s="119"/>
      <c r="F38" s="120"/>
      <c r="H38" s="1" t="str">
        <f>勝ち上がりD!A5</f>
        <v>座馬　　陸</v>
      </c>
      <c r="I38" s="2" t="str">
        <f>勝ち上がりD!B5</f>
        <v>①</v>
      </c>
      <c r="J38" s="1" t="str">
        <f>勝ち上がりD!C5</f>
        <v>県岐阜商</v>
      </c>
      <c r="L38" s="1" t="str">
        <f>勝ち上がりD!F5</f>
        <v>久世　一姫</v>
      </c>
      <c r="M38" s="1" t="str">
        <f>勝ち上がりD!G5</f>
        <v>①</v>
      </c>
      <c r="N38" s="1" t="str">
        <f>勝ち上がりD!H5</f>
        <v>県岐阜商</v>
      </c>
      <c r="O38" s="67"/>
      <c r="P38" s="121"/>
      <c r="Q38" s="129"/>
      <c r="R38" s="126"/>
      <c r="S38" s="121"/>
      <c r="T38" s="121"/>
      <c r="U38" s="135"/>
      <c r="V38" s="137"/>
      <c r="W38" s="72"/>
      <c r="X38" s="72"/>
    </row>
    <row r="39" spans="1:24">
      <c r="A39" s="52">
        <v>15</v>
      </c>
      <c r="B39" s="119" t="s">
        <v>1302</v>
      </c>
      <c r="C39" s="232" t="s">
        <v>1298</v>
      </c>
      <c r="D39" s="233"/>
      <c r="E39" s="119"/>
      <c r="F39" s="120"/>
      <c r="H39" s="1" t="str">
        <f>勝ち上がりD!A6</f>
        <v>森　　映琉</v>
      </c>
      <c r="I39" s="3" t="str">
        <f>勝ち上がりD!B6</f>
        <v>②</v>
      </c>
      <c r="J39" s="1" t="str">
        <f>勝ち上がりD!C6</f>
        <v>県岐阜商</v>
      </c>
      <c r="L39" s="1" t="str">
        <f>勝ち上がりD!F6</f>
        <v>岡田　陽愛</v>
      </c>
      <c r="M39" s="1" t="str">
        <f>勝ち上がりD!G6</f>
        <v>①</v>
      </c>
      <c r="N39" s="1" t="str">
        <f>勝ち上がりD!H6</f>
        <v>県岐阜商</v>
      </c>
      <c r="O39" s="67"/>
      <c r="P39" s="121"/>
      <c r="Q39" s="129"/>
      <c r="R39" s="126"/>
      <c r="S39" s="121"/>
      <c r="T39" s="134"/>
      <c r="U39" s="130"/>
      <c r="V39" s="126"/>
      <c r="W39" s="72"/>
      <c r="X39" s="72"/>
    </row>
    <row r="40" spans="1:24" ht="18" customHeight="1">
      <c r="A40" s="52">
        <v>8</v>
      </c>
      <c r="B40" s="119" t="s">
        <v>1155</v>
      </c>
      <c r="C40" s="120"/>
      <c r="D40" s="72"/>
      <c r="E40" s="121"/>
      <c r="F40" s="120"/>
      <c r="H40" s="1" t="str">
        <f>勝ち上がりD!A7</f>
        <v>木村　祐介</v>
      </c>
      <c r="I40" s="2" t="str">
        <f>勝ち上がりD!B7</f>
        <v>②</v>
      </c>
      <c r="J40" s="1" t="str">
        <f>勝ち上がりD!C7</f>
        <v>各務原</v>
      </c>
      <c r="L40" s="1" t="str">
        <f>勝ち上がりD!F7</f>
        <v>岡田　和奏</v>
      </c>
      <c r="M40" s="1" t="str">
        <f>勝ち上がりD!G7</f>
        <v>①</v>
      </c>
      <c r="N40" s="1" t="str">
        <f>勝ち上がりD!H7</f>
        <v>岐阜北</v>
      </c>
      <c r="O40" s="67"/>
      <c r="P40" s="121"/>
      <c r="Q40" s="130"/>
      <c r="R40" s="120"/>
      <c r="S40" s="121"/>
      <c r="T40" s="121"/>
      <c r="U40" s="131"/>
      <c r="V40" s="121"/>
      <c r="W40" s="72"/>
      <c r="X40" s="72"/>
    </row>
    <row r="41" spans="1:24" ht="18" customHeight="1">
      <c r="A41" s="52">
        <v>28</v>
      </c>
      <c r="B41" s="121" t="s">
        <v>1156</v>
      </c>
      <c r="C41" s="120"/>
      <c r="D41" s="72"/>
      <c r="E41" s="121"/>
      <c r="F41" s="120"/>
      <c r="H41" s="1" t="str">
        <f>勝ち上がりD!A8</f>
        <v>渡辺　　駿</v>
      </c>
      <c r="I41" s="3" t="str">
        <f>勝ち上がりD!B8</f>
        <v>②</v>
      </c>
      <c r="J41" s="1" t="str">
        <f>勝ち上がりD!C8</f>
        <v>各務原</v>
      </c>
      <c r="L41" s="1" t="str">
        <f>勝ち上がりD!F8</f>
        <v>千村　友香</v>
      </c>
      <c r="M41" s="1" t="str">
        <f>勝ち上がりD!G8</f>
        <v>②</v>
      </c>
      <c r="N41" s="1" t="str">
        <f>勝ち上がりD!H8</f>
        <v>岐阜北</v>
      </c>
      <c r="O41" s="67"/>
      <c r="P41" s="121"/>
      <c r="Q41" s="130"/>
      <c r="R41" s="120"/>
      <c r="S41" s="121"/>
      <c r="T41" s="134"/>
      <c r="U41" s="131"/>
      <c r="V41" s="134"/>
      <c r="W41" s="72"/>
      <c r="X41" s="72"/>
    </row>
    <row r="42" spans="1:24" ht="18" customHeight="1">
      <c r="A42" s="52">
        <v>33</v>
      </c>
      <c r="B42" s="121" t="s">
        <v>1155</v>
      </c>
      <c r="C42" s="120"/>
      <c r="D42" s="72"/>
      <c r="E42" s="121"/>
      <c r="F42" s="120"/>
      <c r="H42" s="1" t="str">
        <f>勝ち上がりD!A9</f>
        <v>木股直太郎</v>
      </c>
      <c r="I42" s="2" t="str">
        <f>勝ち上がりD!B9</f>
        <v>①</v>
      </c>
      <c r="J42" s="1" t="str">
        <f>勝ち上がりD!C9</f>
        <v>加納</v>
      </c>
      <c r="L42" s="1" t="str">
        <f>勝ち上がりD!F9</f>
        <v>福田　　蒼</v>
      </c>
      <c r="M42" s="1" t="str">
        <f>勝ち上がりD!G9</f>
        <v>①</v>
      </c>
      <c r="N42" s="1" t="str">
        <f>勝ち上がりD!H9</f>
        <v>県岐阜商</v>
      </c>
      <c r="O42" s="67"/>
      <c r="P42" s="121"/>
      <c r="Q42" s="131"/>
      <c r="R42" s="120"/>
      <c r="S42" s="121"/>
      <c r="T42" s="121"/>
      <c r="U42" s="131"/>
      <c r="V42" s="121"/>
      <c r="W42" s="72"/>
      <c r="X42" s="72"/>
    </row>
    <row r="43" spans="1:24" ht="18" customHeight="1">
      <c r="B43" s="121"/>
      <c r="C43" s="120"/>
      <c r="D43" s="72"/>
      <c r="E43" s="121"/>
      <c r="F43" s="120"/>
      <c r="H43" s="1" t="str">
        <f>勝ち上がりD!A10</f>
        <v>棚橋　佑弥</v>
      </c>
      <c r="I43" s="3" t="str">
        <f>勝ち上がりD!B10</f>
        <v>①</v>
      </c>
      <c r="J43" s="1" t="str">
        <f>勝ち上がりD!C10</f>
        <v>加納</v>
      </c>
      <c r="L43" s="1" t="str">
        <f>勝ち上がりD!F10</f>
        <v>大野　　鈴</v>
      </c>
      <c r="M43" s="1" t="str">
        <f>勝ち上がりD!G10</f>
        <v>①</v>
      </c>
      <c r="N43" s="1" t="str">
        <f>勝ち上がりD!H10</f>
        <v>県岐阜商</v>
      </c>
      <c r="O43" s="67"/>
      <c r="P43" s="121"/>
      <c r="Q43" s="131"/>
      <c r="R43" s="120"/>
      <c r="S43" s="121"/>
      <c r="T43" s="134"/>
      <c r="U43" s="131"/>
      <c r="V43" s="134"/>
      <c r="W43" s="72"/>
      <c r="X43" s="51"/>
    </row>
    <row r="44" spans="1:24" ht="18" customHeight="1">
      <c r="B44" s="121"/>
      <c r="C44" s="120"/>
      <c r="D44" s="72"/>
      <c r="E44" s="121"/>
      <c r="F44" s="122"/>
      <c r="H44" s="1" t="str">
        <f>勝ち上がりD!A11</f>
        <v>松本　拓海</v>
      </c>
      <c r="I44" s="2" t="str">
        <f>勝ち上がりD!B11</f>
        <v>②</v>
      </c>
      <c r="J44" s="1" t="str">
        <f>勝ち上がりD!C11</f>
        <v>岐南工</v>
      </c>
      <c r="L44" s="1" t="str">
        <f>勝ち上がりD!F11</f>
        <v>古田　　楓</v>
      </c>
      <c r="M44" s="1" t="str">
        <f>勝ち上がりD!G11</f>
        <v>②</v>
      </c>
      <c r="N44" s="1" t="str">
        <f>勝ち上がりD!H11</f>
        <v>県岐阜商</v>
      </c>
      <c r="O44" s="67"/>
      <c r="Q44" s="72"/>
      <c r="R44" s="72"/>
      <c r="S44" s="72"/>
      <c r="T44" s="72"/>
      <c r="U44" s="72"/>
      <c r="V44" s="72"/>
      <c r="W44" s="72"/>
      <c r="X44" s="72"/>
    </row>
    <row r="45" spans="1:24" ht="18" customHeight="1">
      <c r="B45" s="121"/>
      <c r="C45" s="120"/>
      <c r="D45" s="72"/>
      <c r="E45" s="121"/>
      <c r="F45" s="122"/>
      <c r="H45" s="1" t="str">
        <f>勝ち上がりD!A12</f>
        <v>青山　竜也</v>
      </c>
      <c r="I45" s="3" t="str">
        <f>勝ち上がりD!B12</f>
        <v>②</v>
      </c>
      <c r="J45" s="1" t="str">
        <f>勝ち上がりD!C12</f>
        <v>岐南工</v>
      </c>
      <c r="L45" s="1" t="str">
        <f>勝ち上がりD!F12</f>
        <v>宗宮　　遥</v>
      </c>
      <c r="M45" s="1" t="str">
        <f>勝ち上がりD!G12</f>
        <v>①</v>
      </c>
      <c r="N45" s="1" t="str">
        <f>勝ち上がりD!H12</f>
        <v>県岐阜商</v>
      </c>
      <c r="O45" s="67"/>
      <c r="P45" s="124">
        <v>1</v>
      </c>
      <c r="Q45" s="132" t="s">
        <v>738</v>
      </c>
      <c r="R45" s="127" t="s">
        <v>42</v>
      </c>
      <c r="S45" s="133" t="s">
        <v>763</v>
      </c>
      <c r="T45" s="72"/>
      <c r="U45" s="136" t="s">
        <v>748</v>
      </c>
      <c r="V45" s="170" t="s">
        <v>757</v>
      </c>
      <c r="W45" s="133" t="s">
        <v>766</v>
      </c>
      <c r="X45" s="121"/>
    </row>
    <row r="46" spans="1:24" ht="18" customHeight="1">
      <c r="H46" s="1" t="str">
        <f>勝ち上がりD!A13</f>
        <v>成澤　　曜</v>
      </c>
      <c r="I46" s="2" t="str">
        <f>勝ち上がりD!B13</f>
        <v>②</v>
      </c>
      <c r="J46" s="1" t="str">
        <f>勝ち上がりD!C13</f>
        <v>岐阜</v>
      </c>
      <c r="L46" s="1" t="str">
        <f>勝ち上がりD!F13</f>
        <v>深尾　初音</v>
      </c>
      <c r="M46" s="1" t="str">
        <f>勝ち上がりD!G13</f>
        <v>①</v>
      </c>
      <c r="N46" s="1" t="str">
        <f>勝ち上がりD!H13</f>
        <v>岐阜</v>
      </c>
      <c r="O46" s="67"/>
      <c r="P46" s="125"/>
      <c r="Q46" s="132"/>
      <c r="R46" s="128"/>
      <c r="S46" s="133"/>
      <c r="T46" s="72"/>
      <c r="U46" s="136"/>
      <c r="V46" s="128"/>
      <c r="W46" s="133"/>
      <c r="X46" s="121"/>
    </row>
    <row r="47" spans="1:24" ht="18" customHeight="1">
      <c r="H47" s="1" t="str">
        <f>勝ち上がりD!A14</f>
        <v>河口明日翔</v>
      </c>
      <c r="I47" s="3" t="str">
        <f>勝ち上がりD!B14</f>
        <v>②</v>
      </c>
      <c r="J47" s="1" t="str">
        <f>勝ち上がりD!C14</f>
        <v>岐阜</v>
      </c>
      <c r="L47" s="1" t="str">
        <f>勝ち上がりD!F14</f>
        <v>和田菜々穂</v>
      </c>
      <c r="M47" s="1" t="str">
        <f>勝ち上がりD!G14</f>
        <v>②</v>
      </c>
      <c r="N47" s="1" t="str">
        <f>勝ち上がりD!H14</f>
        <v>岐阜</v>
      </c>
      <c r="O47" s="67"/>
      <c r="P47" s="124">
        <v>2</v>
      </c>
      <c r="Q47" s="132" t="s">
        <v>758</v>
      </c>
      <c r="R47" s="127" t="s">
        <v>42</v>
      </c>
      <c r="S47" s="133" t="s">
        <v>763</v>
      </c>
      <c r="T47" s="72"/>
      <c r="U47" s="136" t="s">
        <v>752</v>
      </c>
      <c r="V47" s="170" t="s">
        <v>757</v>
      </c>
      <c r="W47" s="133" t="s">
        <v>182</v>
      </c>
      <c r="X47" s="121"/>
    </row>
    <row r="48" spans="1:24" ht="18" customHeight="1">
      <c r="H48" s="1" t="str">
        <f>勝ち上がりD!A15</f>
        <v>栗木　絵世</v>
      </c>
      <c r="I48" s="2" t="str">
        <f>勝ち上がりD!B15</f>
        <v>②</v>
      </c>
      <c r="J48" s="1" t="str">
        <f>勝ち上がりD!C15</f>
        <v>岐阜工</v>
      </c>
      <c r="L48" s="1" t="str">
        <f>勝ち上がりD!F15</f>
        <v>重松　優芽</v>
      </c>
      <c r="M48" s="1" t="str">
        <f>勝ち上がりD!G15</f>
        <v>②</v>
      </c>
      <c r="N48" s="1" t="str">
        <f>勝ち上がりD!H15</f>
        <v>各務原西</v>
      </c>
      <c r="O48" s="67"/>
      <c r="P48" s="125"/>
      <c r="Q48" s="132"/>
      <c r="R48" s="128"/>
      <c r="S48" s="133"/>
      <c r="T48" s="72"/>
      <c r="U48" s="133"/>
      <c r="V48" s="128"/>
      <c r="W48" s="133"/>
      <c r="X48" s="121"/>
    </row>
    <row r="49" spans="8:26" ht="18" customHeight="1">
      <c r="H49" s="1" t="str">
        <f>勝ち上がりD!A16</f>
        <v>若森　大和</v>
      </c>
      <c r="I49" s="3" t="str">
        <f>勝ち上がりD!B16</f>
        <v>②</v>
      </c>
      <c r="J49" s="1" t="str">
        <f>勝ち上がりD!C16</f>
        <v>岐阜工</v>
      </c>
      <c r="L49" s="1" t="str">
        <f>勝ち上がりD!F16</f>
        <v>尾関萌々子</v>
      </c>
      <c r="M49" s="1" t="str">
        <f>勝ち上がりD!G16</f>
        <v>②</v>
      </c>
      <c r="N49" s="1" t="str">
        <f>勝ち上がりD!H16</f>
        <v>各務原西</v>
      </c>
      <c r="O49" s="67"/>
      <c r="P49" s="124">
        <v>3</v>
      </c>
      <c r="Q49" s="132" t="s">
        <v>759</v>
      </c>
      <c r="R49" s="127" t="s">
        <v>42</v>
      </c>
      <c r="S49" s="133" t="s">
        <v>178</v>
      </c>
      <c r="T49" s="72"/>
      <c r="U49" s="136" t="s">
        <v>750</v>
      </c>
      <c r="V49" s="170" t="s">
        <v>767</v>
      </c>
      <c r="W49" s="133" t="s">
        <v>766</v>
      </c>
      <c r="X49" s="121"/>
    </row>
    <row r="50" spans="8:26" ht="18" customHeight="1">
      <c r="H50" s="1" t="str">
        <f>勝ち上がりD!A17</f>
        <v>早崎　善貴</v>
      </c>
      <c r="I50" s="2" t="str">
        <f>勝ち上がりD!B17</f>
        <v>②</v>
      </c>
      <c r="J50" s="1" t="str">
        <f>勝ち上がりD!C17</f>
        <v>大垣東</v>
      </c>
      <c r="L50" s="1" t="str">
        <f>勝ち上がりD!F17</f>
        <v>向山　実来</v>
      </c>
      <c r="M50" s="1" t="str">
        <f>勝ち上がりD!G17</f>
        <v>②</v>
      </c>
      <c r="N50" s="1" t="str">
        <f>勝ち上がりD!H17</f>
        <v>大垣南</v>
      </c>
      <c r="O50" s="67"/>
      <c r="P50" s="125"/>
      <c r="Q50" s="132"/>
      <c r="R50" s="128"/>
      <c r="S50" s="133"/>
      <c r="T50" s="72"/>
      <c r="U50" s="133"/>
      <c r="V50" s="128"/>
      <c r="W50" s="133"/>
      <c r="X50" s="121"/>
    </row>
    <row r="51" spans="8:26" ht="18" customHeight="1">
      <c r="H51" s="1" t="str">
        <f>勝ち上がりD!A18</f>
        <v>弓削　颯大</v>
      </c>
      <c r="I51" s="3" t="str">
        <f>勝ち上がりD!B18</f>
        <v>①</v>
      </c>
      <c r="J51" s="1" t="str">
        <f>勝ち上がりD!C18</f>
        <v>大垣東</v>
      </c>
      <c r="L51" s="1" t="str">
        <f>勝ち上がりD!F18</f>
        <v>近藤　春奈</v>
      </c>
      <c r="M51" s="1" t="str">
        <f>勝ち上がりD!G18</f>
        <v>②</v>
      </c>
      <c r="N51" s="1" t="str">
        <f>勝ち上がりD!H18</f>
        <v>大垣南</v>
      </c>
      <c r="O51" s="67"/>
      <c r="P51" s="124">
        <v>4</v>
      </c>
      <c r="Q51" s="132" t="s">
        <v>760</v>
      </c>
      <c r="R51" s="127" t="s">
        <v>42</v>
      </c>
      <c r="S51" s="133" t="s">
        <v>763</v>
      </c>
      <c r="T51" s="72"/>
      <c r="U51" s="136" t="s">
        <v>753</v>
      </c>
      <c r="V51" s="170" t="s">
        <v>746</v>
      </c>
      <c r="W51" s="133" t="s">
        <v>182</v>
      </c>
      <c r="X51" s="121"/>
    </row>
    <row r="52" spans="8:26" ht="18" customHeight="1">
      <c r="H52" s="1" t="str">
        <f>勝ち上がりD!A19</f>
        <v>藤井　悠成</v>
      </c>
      <c r="I52" s="2" t="str">
        <f>勝ち上がりD!B19</f>
        <v>②</v>
      </c>
      <c r="J52" s="1" t="str">
        <f>勝ち上がりD!C19</f>
        <v>大垣南</v>
      </c>
      <c r="L52" s="1" t="str">
        <f>勝ち上がりD!F19</f>
        <v>安藤　千尋</v>
      </c>
      <c r="M52" s="1" t="str">
        <f>勝ち上がりD!G19</f>
        <v>②</v>
      </c>
      <c r="N52" s="1" t="str">
        <f>勝ち上がりD!H19</f>
        <v>大垣北</v>
      </c>
      <c r="O52" s="67"/>
      <c r="P52" s="125"/>
      <c r="Q52" s="132"/>
      <c r="R52" s="128"/>
      <c r="S52" s="133"/>
      <c r="T52" s="72"/>
      <c r="U52" s="133"/>
      <c r="V52" s="128"/>
      <c r="W52" s="133"/>
      <c r="X52" s="121"/>
    </row>
    <row r="53" spans="8:26" ht="18" customHeight="1">
      <c r="H53" s="1" t="str">
        <f>勝ち上がりD!A20</f>
        <v>吉安　皇雅</v>
      </c>
      <c r="I53" s="3" t="str">
        <f>勝ち上がりD!B20</f>
        <v>②</v>
      </c>
      <c r="J53" s="1" t="str">
        <f>勝ち上がりD!C20</f>
        <v>大垣南</v>
      </c>
      <c r="L53" s="1" t="str">
        <f>勝ち上がりD!F20</f>
        <v>髙井　七夏</v>
      </c>
      <c r="M53" s="1" t="str">
        <f>勝ち上がりD!G20</f>
        <v>①</v>
      </c>
      <c r="N53" s="1" t="str">
        <f>勝ち上がりD!H20</f>
        <v>大垣北</v>
      </c>
      <c r="O53" s="67"/>
      <c r="P53" s="124">
        <v>5</v>
      </c>
      <c r="Q53" s="132" t="s">
        <v>740</v>
      </c>
      <c r="R53" s="127" t="s">
        <v>42</v>
      </c>
      <c r="S53" s="133" t="s">
        <v>763</v>
      </c>
      <c r="T53" s="72"/>
      <c r="U53" s="136" t="s">
        <v>749</v>
      </c>
      <c r="V53" s="127" t="s">
        <v>42</v>
      </c>
      <c r="W53" s="133" t="s">
        <v>766</v>
      </c>
      <c r="X53" s="121"/>
      <c r="Y53" s="127"/>
      <c r="Z53" s="133"/>
    </row>
    <row r="54" spans="8:26" ht="18" customHeight="1">
      <c r="H54" s="1" t="str">
        <f>勝ち上がりD!A21</f>
        <v>森　　亮輔</v>
      </c>
      <c r="I54" s="2" t="str">
        <f>勝ち上がりD!B21</f>
        <v>②</v>
      </c>
      <c r="J54" s="1" t="str">
        <f>勝ち上がりD!C21</f>
        <v>大垣西</v>
      </c>
      <c r="L54" s="1" t="str">
        <f>勝ち上がりD!F21</f>
        <v>川瀬菜々美</v>
      </c>
      <c r="M54" s="1" t="str">
        <f>勝ち上がりD!G21</f>
        <v>②</v>
      </c>
      <c r="N54" s="1" t="str">
        <f>勝ち上がりD!H21</f>
        <v>大垣南</v>
      </c>
      <c r="O54" s="67"/>
      <c r="P54" s="125"/>
      <c r="Q54" s="132"/>
      <c r="R54" s="128"/>
      <c r="S54" s="133"/>
      <c r="T54" s="72"/>
      <c r="U54" s="133"/>
      <c r="V54" s="128"/>
      <c r="W54" s="133"/>
      <c r="X54" s="121"/>
      <c r="Y54" s="128"/>
      <c r="Z54" s="133"/>
    </row>
    <row r="55" spans="8:26" ht="18" customHeight="1">
      <c r="H55" s="1" t="str">
        <f>勝ち上がりD!A22</f>
        <v>小川丈十史</v>
      </c>
      <c r="I55" s="3" t="str">
        <f>勝ち上がりD!B22</f>
        <v>①</v>
      </c>
      <c r="J55" s="1" t="str">
        <f>勝ち上がりD!C22</f>
        <v>大垣西</v>
      </c>
      <c r="L55" s="1" t="str">
        <f>勝ち上がりD!F22</f>
        <v>葛山　　恵</v>
      </c>
      <c r="M55" s="1" t="str">
        <f>勝ち上がりD!G22</f>
        <v>②</v>
      </c>
      <c r="N55" s="1" t="str">
        <f>勝ち上がりD!H22</f>
        <v>大垣南</v>
      </c>
      <c r="O55" s="67"/>
      <c r="P55" s="124">
        <v>6</v>
      </c>
      <c r="Q55" s="132" t="s">
        <v>761</v>
      </c>
      <c r="R55" s="127" t="s">
        <v>42</v>
      </c>
      <c r="S55" s="133" t="s">
        <v>178</v>
      </c>
      <c r="T55" s="72"/>
      <c r="U55" s="136" t="s">
        <v>751</v>
      </c>
      <c r="V55" s="127" t="s">
        <v>42</v>
      </c>
      <c r="W55" s="133" t="s">
        <v>766</v>
      </c>
      <c r="X55" s="121"/>
    </row>
    <row r="56" spans="8:26" ht="18" customHeight="1">
      <c r="H56" s="1" t="str">
        <f>勝ち上がりD!A23</f>
        <v>山下　湧登</v>
      </c>
      <c r="I56" s="2" t="str">
        <f>勝ち上がりD!B23</f>
        <v>②</v>
      </c>
      <c r="J56" s="1" t="str">
        <f>勝ち上がりD!C23</f>
        <v>郡上</v>
      </c>
      <c r="L56" s="1" t="str">
        <f>勝ち上がりD!F23</f>
        <v>古田　唯夏</v>
      </c>
      <c r="M56" s="1" t="str">
        <f>勝ち上がりD!G23</f>
        <v>②</v>
      </c>
      <c r="N56" s="1" t="str">
        <f>勝ち上がりD!H23</f>
        <v>関</v>
      </c>
      <c r="O56" s="67"/>
      <c r="P56" s="125"/>
      <c r="Q56" s="132"/>
      <c r="R56" s="128"/>
      <c r="S56" s="133"/>
      <c r="T56" s="72"/>
      <c r="U56" s="133"/>
      <c r="V56" s="128"/>
      <c r="W56" s="133"/>
      <c r="X56" s="121"/>
    </row>
    <row r="57" spans="8:26" ht="18" customHeight="1">
      <c r="H57" s="1" t="str">
        <f>勝ち上がりD!A24</f>
        <v>戸田　涼太</v>
      </c>
      <c r="I57" s="3" t="str">
        <f>勝ち上がりD!B24</f>
        <v>②</v>
      </c>
      <c r="J57" s="1" t="str">
        <f>勝ち上がりD!C24</f>
        <v>郡上</v>
      </c>
      <c r="L57" s="1" t="str">
        <f>勝ち上がりD!F24</f>
        <v>後藤　咲季</v>
      </c>
      <c r="M57" s="1" t="str">
        <f>勝ち上がりD!G24</f>
        <v>②</v>
      </c>
      <c r="N57" s="1" t="str">
        <f>勝ち上がりD!H24</f>
        <v>関</v>
      </c>
      <c r="O57" s="67"/>
      <c r="P57" s="124">
        <v>7</v>
      </c>
      <c r="Q57" s="132" t="s">
        <v>762</v>
      </c>
      <c r="R57" s="170" t="s">
        <v>746</v>
      </c>
      <c r="S57" s="133" t="s">
        <v>178</v>
      </c>
      <c r="T57" s="72"/>
      <c r="U57" s="136" t="s">
        <v>764</v>
      </c>
      <c r="V57" s="170" t="s">
        <v>757</v>
      </c>
      <c r="W57" s="133" t="s">
        <v>176</v>
      </c>
      <c r="X57" s="138"/>
      <c r="Y57" s="124"/>
    </row>
    <row r="58" spans="8:26" ht="18" customHeight="1">
      <c r="H58" s="1" t="str">
        <f>勝ち上がりD!A25</f>
        <v>水野峻太朗</v>
      </c>
      <c r="I58" s="2" t="str">
        <f>勝ち上がりD!B25</f>
        <v>②</v>
      </c>
      <c r="J58" s="1" t="str">
        <f>勝ち上がりD!C25</f>
        <v>郡上</v>
      </c>
      <c r="L58" s="1" t="str">
        <f>勝ち上がりD!F25</f>
        <v>岡野紅香乃</v>
      </c>
      <c r="M58" s="1" t="str">
        <f>勝ち上がりD!G25</f>
        <v>②</v>
      </c>
      <c r="N58" s="1" t="str">
        <f>勝ち上がりD!H25</f>
        <v>東濃実</v>
      </c>
      <c r="O58" s="67"/>
      <c r="P58" s="125"/>
      <c r="Q58" s="132"/>
      <c r="R58" s="128"/>
      <c r="S58" s="133"/>
      <c r="T58" s="72"/>
      <c r="U58" s="133"/>
      <c r="V58" s="128"/>
      <c r="W58" s="133"/>
      <c r="X58" s="121"/>
      <c r="Y58" s="125"/>
    </row>
    <row r="59" spans="8:26" ht="18" customHeight="1">
      <c r="H59" s="1" t="str">
        <f>勝ち上がりD!A26</f>
        <v>入木田颯真</v>
      </c>
      <c r="I59" s="3" t="str">
        <f>勝ち上がりD!B26</f>
        <v>②</v>
      </c>
      <c r="J59" s="1" t="str">
        <f>勝ち上がりD!C26</f>
        <v>郡上</v>
      </c>
      <c r="L59" s="1" t="str">
        <f>勝ち上がりD!F26</f>
        <v>松葉　風春</v>
      </c>
      <c r="M59" s="1" t="str">
        <f>勝ち上がりD!G26</f>
        <v>②</v>
      </c>
      <c r="N59" s="1" t="str">
        <f>勝ち上がりD!H26</f>
        <v>東濃実</v>
      </c>
      <c r="O59" s="67"/>
      <c r="P59" s="124">
        <v>8</v>
      </c>
      <c r="Q59" s="132" t="s">
        <v>743</v>
      </c>
      <c r="R59" s="127" t="s">
        <v>43</v>
      </c>
      <c r="S59" s="133" t="s">
        <v>178</v>
      </c>
      <c r="T59" s="72"/>
      <c r="U59" s="136" t="s">
        <v>765</v>
      </c>
      <c r="V59" s="127" t="s">
        <v>43</v>
      </c>
      <c r="W59" s="133" t="s">
        <v>178</v>
      </c>
      <c r="X59" s="121"/>
    </row>
    <row r="60" spans="8:26" ht="18" customHeight="1">
      <c r="H60" s="1" t="str">
        <f>勝ち上がりD!A27</f>
        <v>伊藤　優佑</v>
      </c>
      <c r="I60" s="2" t="str">
        <f>勝ち上がりD!B27</f>
        <v>②</v>
      </c>
      <c r="J60" s="1" t="str">
        <f>勝ち上がりD!C27</f>
        <v>可児</v>
      </c>
      <c r="L60" s="1" t="str">
        <f>勝ち上がりD!F27</f>
        <v>渡邊　夢菜</v>
      </c>
      <c r="M60" s="1" t="str">
        <f>勝ち上がりD!G27</f>
        <v>①</v>
      </c>
      <c r="N60" s="1" t="str">
        <f>勝ち上がりD!H27</f>
        <v>東濃実</v>
      </c>
      <c r="O60" s="67"/>
      <c r="P60" s="125"/>
      <c r="Q60" s="132"/>
      <c r="R60" s="128"/>
      <c r="S60" s="133"/>
      <c r="T60" s="72"/>
      <c r="U60" s="133"/>
      <c r="V60" s="128"/>
      <c r="W60" s="133"/>
      <c r="X60" s="121"/>
    </row>
    <row r="61" spans="8:26" ht="18" customHeight="1">
      <c r="H61" s="1" t="str">
        <f>勝ち上がりD!A28</f>
        <v>尾崎　草太</v>
      </c>
      <c r="I61" s="3" t="str">
        <f>勝ち上がりD!B28</f>
        <v>②</v>
      </c>
      <c r="J61" s="1" t="str">
        <f>勝ち上がりD!C28</f>
        <v>可児</v>
      </c>
      <c r="L61" s="1" t="str">
        <f>勝ち上がりD!F28</f>
        <v>岩井　陽芽</v>
      </c>
      <c r="M61" s="1" t="str">
        <f>勝ち上がりD!G28</f>
        <v>②</v>
      </c>
      <c r="N61" s="1" t="str">
        <f>勝ち上がりD!H28</f>
        <v>東濃実</v>
      </c>
      <c r="O61" s="67"/>
      <c r="Q61" s="72"/>
      <c r="R61" s="72"/>
      <c r="S61" s="72"/>
      <c r="T61" s="72"/>
      <c r="U61" s="72"/>
      <c r="V61" s="72"/>
      <c r="W61" s="72"/>
      <c r="X61" s="72"/>
    </row>
    <row r="62" spans="8:26" ht="18" customHeight="1">
      <c r="H62" s="1" t="str">
        <f>勝ち上がりD!A29</f>
        <v>川路　夏生</v>
      </c>
      <c r="I62" s="2" t="str">
        <f>勝ち上がりD!B29</f>
        <v>②</v>
      </c>
      <c r="J62" s="1" t="str">
        <f>勝ち上がりD!C29</f>
        <v>可児工</v>
      </c>
      <c r="L62" s="1" t="str">
        <f>勝ち上がりD!F29</f>
        <v>二村　南実</v>
      </c>
      <c r="M62" s="1" t="str">
        <f>勝ち上がりD!G29</f>
        <v>②</v>
      </c>
      <c r="N62" s="1" t="str">
        <f>勝ち上がりD!H29</f>
        <v>郡上</v>
      </c>
      <c r="O62" s="67"/>
      <c r="P62" s="124">
        <v>1</v>
      </c>
      <c r="Q62" s="53" t="s">
        <v>738</v>
      </c>
      <c r="R62" s="69" t="s">
        <v>42</v>
      </c>
      <c r="S62" s="70" t="s">
        <v>33</v>
      </c>
      <c r="T62" s="72"/>
      <c r="U62" s="54" t="s">
        <v>748</v>
      </c>
      <c r="V62" s="169" t="s">
        <v>757</v>
      </c>
      <c r="W62" s="71" t="s">
        <v>38</v>
      </c>
      <c r="X62" s="66"/>
    </row>
    <row r="63" spans="8:26" ht="18" customHeight="1">
      <c r="H63" s="1" t="str">
        <f>勝ち上がりD!A30</f>
        <v>加藤　晃大</v>
      </c>
      <c r="I63" s="3" t="str">
        <f>勝ち上がりD!B30</f>
        <v>②</v>
      </c>
      <c r="J63" s="1" t="str">
        <f>勝ち上がりD!C30</f>
        <v>可児工</v>
      </c>
      <c r="L63" s="1" t="str">
        <f>勝ち上がりD!F30</f>
        <v>芝野　愛夕</v>
      </c>
      <c r="M63" s="1" t="str">
        <f>勝ち上がりD!G30</f>
        <v>②</v>
      </c>
      <c r="N63" s="1" t="str">
        <f>勝ち上がりD!H30</f>
        <v>郡上</v>
      </c>
      <c r="O63" s="67"/>
      <c r="P63" s="125"/>
      <c r="Q63" s="71" t="s">
        <v>739</v>
      </c>
      <c r="R63" s="69" t="s">
        <v>42</v>
      </c>
      <c r="S63" s="70"/>
      <c r="T63" s="72"/>
      <c r="U63" s="56" t="s">
        <v>749</v>
      </c>
      <c r="V63" s="169" t="s">
        <v>757</v>
      </c>
      <c r="W63" s="71"/>
      <c r="X63" s="66"/>
    </row>
    <row r="64" spans="8:26" ht="18" customHeight="1">
      <c r="H64" s="1" t="str">
        <f>勝ち上がりD!A31</f>
        <v>山田　佳生</v>
      </c>
      <c r="I64" s="2" t="str">
        <f>勝ち上がりD!B31</f>
        <v>①</v>
      </c>
      <c r="J64" s="1" t="str">
        <f>勝ち上がりD!C31</f>
        <v>郡上</v>
      </c>
      <c r="L64" s="1" t="str">
        <f>勝ち上がりD!F31</f>
        <v>山口　詩乃</v>
      </c>
      <c r="M64" s="1" t="str">
        <f>勝ち上がりD!G31</f>
        <v>②</v>
      </c>
      <c r="N64" s="1" t="str">
        <f>勝ち上がりD!H31</f>
        <v>郡上</v>
      </c>
      <c r="O64" s="67"/>
      <c r="P64" s="124">
        <v>2</v>
      </c>
      <c r="Q64" s="71" t="s">
        <v>740</v>
      </c>
      <c r="R64" s="69" t="s">
        <v>42</v>
      </c>
      <c r="S64" s="169" t="s">
        <v>33</v>
      </c>
      <c r="T64" s="72"/>
      <c r="U64" s="54" t="s">
        <v>750</v>
      </c>
      <c r="V64" s="169" t="s">
        <v>757</v>
      </c>
      <c r="W64" s="71" t="s">
        <v>34</v>
      </c>
      <c r="X64" s="66"/>
    </row>
    <row r="65" spans="8:24" ht="18" customHeight="1">
      <c r="H65" s="1" t="str">
        <f>勝ち上がりD!A32</f>
        <v>高垣　　柊</v>
      </c>
      <c r="I65" s="3" t="str">
        <f>勝ち上がりD!B32</f>
        <v>①</v>
      </c>
      <c r="J65" s="1" t="str">
        <f>勝ち上がりD!C32</f>
        <v>郡上</v>
      </c>
      <c r="L65" s="1" t="str">
        <f>勝ち上がりD!F32</f>
        <v>此島　知花</v>
      </c>
      <c r="M65" s="1" t="str">
        <f>勝ち上がりD!G32</f>
        <v>②</v>
      </c>
      <c r="N65" s="1" t="str">
        <f>勝ち上がりD!H32</f>
        <v>郡上</v>
      </c>
      <c r="O65" s="67"/>
      <c r="P65" s="125"/>
      <c r="Q65" s="71" t="s">
        <v>741</v>
      </c>
      <c r="R65" s="169" t="s">
        <v>746</v>
      </c>
      <c r="S65" s="70"/>
      <c r="T65" s="72"/>
      <c r="U65" s="54" t="s">
        <v>751</v>
      </c>
      <c r="V65" s="169" t="s">
        <v>757</v>
      </c>
      <c r="W65" s="71"/>
      <c r="X65" s="66"/>
    </row>
    <row r="66" spans="8:24" ht="18" customHeight="1">
      <c r="H66" s="1" t="str">
        <f>勝ち上がりD!A33</f>
        <v>亀谷　尚央</v>
      </c>
      <c r="I66" s="2" t="str">
        <f>勝ち上がりD!B33</f>
        <v>②</v>
      </c>
      <c r="J66" s="1" t="str">
        <f>勝ち上がりD!C33</f>
        <v>加茂</v>
      </c>
      <c r="L66" s="1" t="str">
        <f>勝ち上がりD!F33</f>
        <v>辻　　真歩</v>
      </c>
      <c r="M66" s="1" t="str">
        <f>勝ち上がりD!G33</f>
        <v>①</v>
      </c>
      <c r="N66" s="1" t="str">
        <f>勝ち上がりD!H33</f>
        <v>加茂</v>
      </c>
      <c r="O66" s="67"/>
      <c r="P66" s="124">
        <v>3</v>
      </c>
      <c r="Q66" s="71" t="s">
        <v>742</v>
      </c>
      <c r="R66" s="169" t="s">
        <v>746</v>
      </c>
      <c r="S66" s="169" t="s">
        <v>34</v>
      </c>
      <c r="T66" s="72"/>
      <c r="U66" s="54" t="s">
        <v>752</v>
      </c>
      <c r="V66" s="69" t="s">
        <v>42</v>
      </c>
      <c r="W66" s="71" t="s">
        <v>756</v>
      </c>
      <c r="X66" s="66"/>
    </row>
    <row r="67" spans="8:24" ht="18" customHeight="1">
      <c r="H67" s="1" t="str">
        <f>勝ち上がりD!A34</f>
        <v>辻　　洸瑠</v>
      </c>
      <c r="I67" s="3" t="str">
        <f>勝ち上がりD!B34</f>
        <v>②</v>
      </c>
      <c r="J67" s="1" t="str">
        <f>勝ち上がりD!C34</f>
        <v>加茂</v>
      </c>
      <c r="L67" s="1" t="str">
        <f>勝ち上がりD!F34</f>
        <v>鍵山　里歩</v>
      </c>
      <c r="M67" s="1" t="str">
        <f>勝ち上がりD!G34</f>
        <v>②</v>
      </c>
      <c r="N67" s="1" t="str">
        <f>勝ち上がりD!H34</f>
        <v>加茂</v>
      </c>
      <c r="O67" s="67"/>
      <c r="P67" s="125"/>
      <c r="Q67" s="71" t="s">
        <v>743</v>
      </c>
      <c r="R67" s="169" t="s">
        <v>747</v>
      </c>
      <c r="S67" s="70"/>
      <c r="T67" s="72"/>
      <c r="U67" s="54" t="s">
        <v>753</v>
      </c>
      <c r="V67" s="169" t="s">
        <v>746</v>
      </c>
      <c r="W67" s="71"/>
      <c r="X67" s="66"/>
    </row>
    <row r="68" spans="8:24" ht="18" customHeight="1">
      <c r="H68" s="1" t="str">
        <f>勝ち上がりD!A35</f>
        <v>淺野　洸司</v>
      </c>
      <c r="I68" s="2" t="str">
        <f>勝ち上がりD!B35</f>
        <v>②</v>
      </c>
      <c r="J68" s="1" t="str">
        <f>勝ち上がりD!C35</f>
        <v>麗澤瑞浪</v>
      </c>
      <c r="L68" s="1" t="str">
        <f>勝ち上がりD!F35</f>
        <v>加藤　瑠瑠</v>
      </c>
      <c r="M68" s="1" t="str">
        <f>勝ち上がりD!G35</f>
        <v>②</v>
      </c>
      <c r="N68" s="1" t="str">
        <f>勝ち上がりD!H35</f>
        <v>麗澤瑞浪</v>
      </c>
      <c r="O68" s="67"/>
      <c r="P68" s="124">
        <v>4</v>
      </c>
      <c r="Q68" s="71" t="s">
        <v>744</v>
      </c>
      <c r="R68" s="69" t="s">
        <v>42</v>
      </c>
      <c r="S68" s="169" t="s">
        <v>33</v>
      </c>
      <c r="T68" s="72"/>
      <c r="U68" s="54" t="s">
        <v>754</v>
      </c>
      <c r="V68" s="69" t="s">
        <v>42</v>
      </c>
      <c r="W68" s="71" t="s">
        <v>756</v>
      </c>
      <c r="X68" s="66"/>
    </row>
    <row r="69" spans="8:24" ht="18" customHeight="1">
      <c r="H69" s="1" t="str">
        <f>勝ち上がりD!A36</f>
        <v>菅沼　慶太</v>
      </c>
      <c r="I69" s="3" t="str">
        <f>勝ち上がりD!B36</f>
        <v>①</v>
      </c>
      <c r="J69" s="1" t="str">
        <f>勝ち上がりD!C36</f>
        <v>麗澤瑞浪</v>
      </c>
      <c r="L69" s="1" t="str">
        <f>勝ち上がりD!F36</f>
        <v>溝口　麻海</v>
      </c>
      <c r="M69" s="1" t="str">
        <f>勝ち上がりD!G36</f>
        <v>②</v>
      </c>
      <c r="N69" s="1" t="str">
        <f>勝ち上がりD!H36</f>
        <v>麗澤瑞浪</v>
      </c>
      <c r="O69" s="67"/>
      <c r="P69" s="125"/>
      <c r="Q69" s="71" t="s">
        <v>745</v>
      </c>
      <c r="R69" s="69" t="s">
        <v>43</v>
      </c>
      <c r="S69" s="70"/>
      <c r="T69" s="72"/>
      <c r="U69" s="54" t="s">
        <v>755</v>
      </c>
      <c r="V69" s="69" t="s">
        <v>42</v>
      </c>
      <c r="W69" s="71"/>
      <c r="X69" s="66"/>
    </row>
    <row r="70" spans="8:24" ht="18" customHeight="1">
      <c r="H70" s="1" t="str">
        <f>勝ち上がりD!A37</f>
        <v>高橋　宗佑</v>
      </c>
      <c r="I70" s="2" t="str">
        <f>勝ち上がりD!B37</f>
        <v>②</v>
      </c>
      <c r="J70" s="1" t="str">
        <f>勝ち上がりD!C37</f>
        <v>麗澤瑞浪</v>
      </c>
      <c r="L70" s="1" t="str">
        <f>勝ち上がりD!F37</f>
        <v>橋本　琴音</v>
      </c>
      <c r="M70" s="1" t="str">
        <f>勝ち上がりD!G37</f>
        <v>②</v>
      </c>
      <c r="N70" s="1" t="str">
        <f>勝ち上がりD!H37</f>
        <v>恵那</v>
      </c>
      <c r="O70" s="67"/>
    </row>
    <row r="71" spans="8:24" ht="18" customHeight="1">
      <c r="H71" s="1" t="str">
        <f>勝ち上がりD!A38</f>
        <v>松﨑　友哉</v>
      </c>
      <c r="I71" s="3" t="str">
        <f>勝ち上がりD!B38</f>
        <v>②</v>
      </c>
      <c r="J71" s="1" t="str">
        <f>勝ち上がりD!C38</f>
        <v>麗澤瑞浪</v>
      </c>
      <c r="L71" s="1" t="str">
        <f>勝ち上がりD!F38</f>
        <v>林　　望月</v>
      </c>
      <c r="M71" s="1" t="str">
        <f>勝ち上がりD!G38</f>
        <v>②</v>
      </c>
      <c r="N71" s="1" t="str">
        <f>勝ち上がりD!H38</f>
        <v>恵那</v>
      </c>
      <c r="O71" s="67"/>
    </row>
    <row r="72" spans="8:24" ht="18" customHeight="1">
      <c r="H72" s="1" t="str">
        <f>勝ち上がりD!A39</f>
        <v>鈴木　　頼</v>
      </c>
      <c r="I72" s="2" t="str">
        <f>勝ち上がりD!B39</f>
        <v>①</v>
      </c>
      <c r="J72" s="1" t="str">
        <f>勝ち上がりD!C39</f>
        <v>多治見北</v>
      </c>
      <c r="L72" s="1" t="str">
        <f>勝ち上がりD!F39</f>
        <v>志津　令実</v>
      </c>
      <c r="M72" s="1" t="str">
        <f>勝ち上がりD!G39</f>
        <v>②</v>
      </c>
      <c r="N72" s="1" t="str">
        <f>勝ち上がりD!H39</f>
        <v>恵那農</v>
      </c>
      <c r="O72" s="67"/>
    </row>
    <row r="73" spans="8:24" ht="18" customHeight="1">
      <c r="H73" s="1" t="str">
        <f>勝ち上がりD!A40</f>
        <v>桂田　雅己</v>
      </c>
      <c r="I73" s="3" t="str">
        <f>勝ち上がりD!B40</f>
        <v>①</v>
      </c>
      <c r="J73" s="1" t="str">
        <f>勝ち上がりD!C40</f>
        <v>多治見北</v>
      </c>
      <c r="L73" s="1" t="str">
        <f>勝ち上がりD!F40</f>
        <v>曽我　怜加</v>
      </c>
      <c r="M73" s="1" t="str">
        <f>勝ち上がりD!G40</f>
        <v>②</v>
      </c>
      <c r="N73" s="1" t="str">
        <f>勝ち上がりD!H40</f>
        <v>恵那農</v>
      </c>
      <c r="O73" s="67"/>
    </row>
    <row r="74" spans="8:24" ht="18" customHeight="1">
      <c r="H74" s="1" t="str">
        <f>勝ち上がりD!A41</f>
        <v>熊本　優弥</v>
      </c>
      <c r="I74" s="2" t="str">
        <f>勝ち上がりD!B41</f>
        <v>②</v>
      </c>
      <c r="J74" s="1" t="str">
        <f>勝ち上がりD!C41</f>
        <v>麗澤瑞浪</v>
      </c>
      <c r="L74" s="1" t="str">
        <f>勝ち上がりD!F41</f>
        <v>大宮　胡春</v>
      </c>
      <c r="M74" s="1" t="str">
        <f>勝ち上がりD!G41</f>
        <v>①</v>
      </c>
      <c r="N74" s="1" t="str">
        <f>勝ち上がりD!H41</f>
        <v>恵那</v>
      </c>
      <c r="O74" s="67"/>
    </row>
    <row r="75" spans="8:24" ht="18" customHeight="1">
      <c r="H75" s="1" t="str">
        <f>勝ち上がりD!A42</f>
        <v>纐纈　晟留</v>
      </c>
      <c r="I75" s="3" t="str">
        <f>勝ち上がりD!B42</f>
        <v>①</v>
      </c>
      <c r="J75" s="1" t="str">
        <f>勝ち上がりD!C42</f>
        <v>麗澤瑞浪</v>
      </c>
      <c r="L75" s="1" t="str">
        <f>勝ち上がりD!F42</f>
        <v>柳原　果穂</v>
      </c>
      <c r="M75" s="1" t="str">
        <f>勝ち上がりD!G42</f>
        <v>②</v>
      </c>
      <c r="N75" s="1" t="str">
        <f>勝ち上がりD!H42</f>
        <v>恵那</v>
      </c>
      <c r="O75" s="67"/>
    </row>
  </sheetData>
  <phoneticPr fontId="28"/>
  <pageMargins left="0.2" right="0.20972222222222223" top="1" bottom="0.73958333333333337" header="0.51111111111111107" footer="0.51111111111111107"/>
  <pageSetup paperSize="9" firstPageNumber="4294963191" orientation="portrait" horizontalDpi="4294967293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">
    <tabColor indexed="27"/>
    <pageSetUpPr fitToPage="1"/>
  </sheetPr>
  <dimension ref="A1:N40"/>
  <sheetViews>
    <sheetView zoomScaleNormal="100" workbookViewId="0">
      <selection activeCell="E7" sqref="E7"/>
    </sheetView>
  </sheetViews>
  <sheetFormatPr baseColWidth="10" defaultColWidth="10" defaultRowHeight="14"/>
  <cols>
    <col min="1" max="1" width="1.6640625" style="5" customWidth="1"/>
    <col min="2" max="2" width="4.1640625" style="5" customWidth="1"/>
    <col min="3" max="3" width="9.6640625" style="29" customWidth="1"/>
    <col min="4" max="4" width="10.6640625" style="5" customWidth="1"/>
    <col min="5" max="13" width="12.6640625" style="5" customWidth="1"/>
    <col min="14" max="14" width="10" style="5" bestFit="1"/>
    <col min="15" max="16384" width="10" style="5"/>
  </cols>
  <sheetData>
    <row r="1" spans="1:14" ht="20" customHeight="1">
      <c r="B1" s="425" t="s">
        <v>1</v>
      </c>
      <c r="C1" s="425"/>
      <c r="D1" s="425"/>
      <c r="E1" s="426"/>
      <c r="F1" s="426"/>
      <c r="G1" s="426"/>
      <c r="H1" s="426"/>
      <c r="I1" s="426"/>
      <c r="J1" s="6"/>
      <c r="K1" s="6"/>
      <c r="L1" s="6"/>
      <c r="M1" s="6"/>
    </row>
    <row r="2" spans="1:14" ht="13.75" customHeight="1">
      <c r="A2" s="4"/>
      <c r="B2" s="430"/>
      <c r="C2" s="434" t="s">
        <v>2</v>
      </c>
      <c r="D2" s="438" t="s">
        <v>3</v>
      </c>
      <c r="E2" s="427" t="s">
        <v>4</v>
      </c>
      <c r="F2" s="428"/>
      <c r="G2" s="428"/>
      <c r="H2" s="428"/>
      <c r="I2" s="428"/>
      <c r="J2" s="428"/>
      <c r="K2" s="428"/>
      <c r="L2" s="428"/>
      <c r="M2" s="429"/>
      <c r="N2" s="4"/>
    </row>
    <row r="3" spans="1:14" ht="13.75" customHeight="1" thickBot="1">
      <c r="A3" s="4"/>
      <c r="B3" s="431"/>
      <c r="C3" s="435"/>
      <c r="D3" s="439"/>
      <c r="E3" s="14" t="s">
        <v>5</v>
      </c>
      <c r="F3" s="13" t="s">
        <v>6</v>
      </c>
      <c r="G3" s="13" t="s">
        <v>7</v>
      </c>
      <c r="H3" s="13" t="s">
        <v>8</v>
      </c>
      <c r="I3" s="15" t="s">
        <v>9</v>
      </c>
      <c r="J3" s="13" t="s">
        <v>10</v>
      </c>
      <c r="K3" s="13" t="s">
        <v>11</v>
      </c>
      <c r="L3" s="14" t="s">
        <v>12</v>
      </c>
      <c r="M3" s="16" t="s">
        <v>13</v>
      </c>
      <c r="N3" s="4"/>
    </row>
    <row r="4" spans="1:14" ht="15" customHeight="1" thickTop="1">
      <c r="A4" s="4"/>
      <c r="B4" s="47">
        <v>1</v>
      </c>
      <c r="C4" s="57" t="s">
        <v>171</v>
      </c>
      <c r="D4" s="17" t="e">
        <f>VLOOKUP($C4,#REF!,2,FALSE)</f>
        <v>#REF!</v>
      </c>
      <c r="E4" s="18" t="e">
        <f>VLOOKUP($C4,#REF!,3,FALSE)</f>
        <v>#REF!</v>
      </c>
      <c r="F4" s="17" t="e">
        <f>VLOOKUP($C4,#REF!,4,FALSE)</f>
        <v>#REF!</v>
      </c>
      <c r="G4" s="17" t="e">
        <f>VLOOKUP($C4,#REF!,5,FALSE)</f>
        <v>#REF!</v>
      </c>
      <c r="H4" s="17" t="e">
        <f>VLOOKUP($C4,#REF!,6,FALSE)</f>
        <v>#REF!</v>
      </c>
      <c r="I4" s="19" t="e">
        <f>VLOOKUP($C4,#REF!,7,FALSE)</f>
        <v>#REF!</v>
      </c>
      <c r="J4" s="17" t="e">
        <f>VLOOKUP($C4,#REF!,8,FALSE)</f>
        <v>#REF!</v>
      </c>
      <c r="K4" s="17" t="e">
        <f>VLOOKUP($C4,#REF!,9,FALSE)</f>
        <v>#REF!</v>
      </c>
      <c r="L4" s="18" t="e">
        <f>VLOOKUP($C4,#REF!,10,FALSE)</f>
        <v>#REF!</v>
      </c>
      <c r="M4" s="20" t="e">
        <f>VLOOKUP($C4,#REF!,11,FALSE)</f>
        <v>#REF!</v>
      </c>
      <c r="N4" s="4"/>
    </row>
    <row r="5" spans="1:14" ht="15" customHeight="1">
      <c r="A5" s="4"/>
      <c r="B5" s="48">
        <v>2</v>
      </c>
      <c r="C5" s="58" t="s">
        <v>60</v>
      </c>
      <c r="D5" s="21" t="e">
        <f>VLOOKUP($C5,#REF!,2,FALSE)</f>
        <v>#REF!</v>
      </c>
      <c r="E5" s="22" t="e">
        <f>VLOOKUP($C5,#REF!,3,FALSE)</f>
        <v>#REF!</v>
      </c>
      <c r="F5" s="21" t="e">
        <f>VLOOKUP($C5,#REF!,4,FALSE)</f>
        <v>#REF!</v>
      </c>
      <c r="G5" s="21" t="e">
        <f>VLOOKUP($C5,#REF!,5,FALSE)</f>
        <v>#REF!</v>
      </c>
      <c r="H5" s="21" t="e">
        <f>VLOOKUP($C5,#REF!,6,FALSE)</f>
        <v>#REF!</v>
      </c>
      <c r="I5" s="23" t="e">
        <f>VLOOKUP($C5,#REF!,7,FALSE)</f>
        <v>#REF!</v>
      </c>
      <c r="J5" s="21" t="e">
        <f>VLOOKUP($C5,#REF!,8,FALSE)</f>
        <v>#REF!</v>
      </c>
      <c r="K5" s="21" t="e">
        <f>VLOOKUP($C5,#REF!,9,FALSE)</f>
        <v>#REF!</v>
      </c>
      <c r="L5" s="22" t="e">
        <f>VLOOKUP($C5,#REF!,10,FALSE)</f>
        <v>#REF!</v>
      </c>
      <c r="M5" s="24" t="e">
        <f>VLOOKUP($C5,#REF!,11,FALSE)</f>
        <v>#REF!</v>
      </c>
      <c r="N5" s="4"/>
    </row>
    <row r="6" spans="1:14" ht="15" customHeight="1">
      <c r="A6" s="4"/>
      <c r="B6" s="48">
        <v>3</v>
      </c>
      <c r="C6" s="58" t="s">
        <v>39</v>
      </c>
      <c r="D6" s="21" t="e">
        <f>VLOOKUP($C6,#REF!,2,FALSE)</f>
        <v>#REF!</v>
      </c>
      <c r="E6" s="22" t="e">
        <f>VLOOKUP($C6,#REF!,3,FALSE)</f>
        <v>#REF!</v>
      </c>
      <c r="F6" s="21" t="e">
        <f>VLOOKUP($C6,#REF!,4,FALSE)</f>
        <v>#REF!</v>
      </c>
      <c r="G6" s="21" t="e">
        <f>VLOOKUP($C6,#REF!,5,FALSE)</f>
        <v>#REF!</v>
      </c>
      <c r="H6" s="21" t="e">
        <f>VLOOKUP($C6,#REF!,6,FALSE)</f>
        <v>#REF!</v>
      </c>
      <c r="I6" s="23" t="e">
        <f>VLOOKUP($C6,#REF!,7,FALSE)</f>
        <v>#REF!</v>
      </c>
      <c r="J6" s="21" t="e">
        <f>VLOOKUP($C6,#REF!,8,FALSE)</f>
        <v>#REF!</v>
      </c>
      <c r="K6" s="21" t="e">
        <f>VLOOKUP($C6,#REF!,9,FALSE)</f>
        <v>#REF!</v>
      </c>
      <c r="L6" s="22" t="e">
        <f>VLOOKUP($C6,#REF!,10,FALSE)</f>
        <v>#REF!</v>
      </c>
      <c r="M6" s="24" t="e">
        <f>VLOOKUP($C6,#REF!,11,FALSE)</f>
        <v>#REF!</v>
      </c>
      <c r="N6" s="4"/>
    </row>
    <row r="7" spans="1:14" ht="15" customHeight="1">
      <c r="A7" s="4"/>
      <c r="B7" s="48">
        <v>4</v>
      </c>
      <c r="C7" s="58" t="s">
        <v>173</v>
      </c>
      <c r="D7" s="21" t="e">
        <f>VLOOKUP($C7,#REF!,2,FALSE)</f>
        <v>#REF!</v>
      </c>
      <c r="E7" s="22" t="e">
        <f>VLOOKUP($C7,#REF!,3,FALSE)</f>
        <v>#REF!</v>
      </c>
      <c r="F7" s="21" t="e">
        <f>VLOOKUP($C7,#REF!,4,FALSE)</f>
        <v>#REF!</v>
      </c>
      <c r="G7" s="21" t="e">
        <f>VLOOKUP($C7,#REF!,5,FALSE)</f>
        <v>#REF!</v>
      </c>
      <c r="H7" s="21" t="e">
        <f>VLOOKUP($C7,#REF!,6,FALSE)</f>
        <v>#REF!</v>
      </c>
      <c r="I7" s="23" t="e">
        <f>VLOOKUP($C7,#REF!,7,FALSE)</f>
        <v>#REF!</v>
      </c>
      <c r="J7" s="21" t="e">
        <f>VLOOKUP($C7,#REF!,8,FALSE)</f>
        <v>#REF!</v>
      </c>
      <c r="K7" s="21" t="e">
        <f>VLOOKUP($C7,#REF!,9,FALSE)</f>
        <v>#REF!</v>
      </c>
      <c r="L7" s="22" t="e">
        <f>VLOOKUP($C7,#REF!,10,FALSE)</f>
        <v>#REF!</v>
      </c>
      <c r="M7" s="24" t="e">
        <f>VLOOKUP($C7,#REF!,11,FALSE)</f>
        <v>#REF!</v>
      </c>
      <c r="N7" s="4"/>
    </row>
    <row r="8" spans="1:14" ht="15" customHeight="1">
      <c r="A8" s="4"/>
      <c r="B8" s="48">
        <v>5</v>
      </c>
      <c r="C8" s="58" t="s">
        <v>59</v>
      </c>
      <c r="D8" s="21" t="e">
        <f>VLOOKUP($C8,#REF!,2,FALSE)</f>
        <v>#REF!</v>
      </c>
      <c r="E8" s="22" t="e">
        <f>VLOOKUP($C8,#REF!,3,FALSE)</f>
        <v>#REF!</v>
      </c>
      <c r="F8" s="21" t="e">
        <f>VLOOKUP($C8,#REF!,4,FALSE)</f>
        <v>#REF!</v>
      </c>
      <c r="G8" s="21" t="e">
        <f>VLOOKUP($C8,#REF!,5,FALSE)</f>
        <v>#REF!</v>
      </c>
      <c r="H8" s="21" t="e">
        <f>VLOOKUP($C8,#REF!,6,FALSE)</f>
        <v>#REF!</v>
      </c>
      <c r="I8" s="23" t="e">
        <f>VLOOKUP($C8,#REF!,7,FALSE)</f>
        <v>#REF!</v>
      </c>
      <c r="J8" s="21" t="e">
        <f>VLOOKUP($C8,#REF!,8,FALSE)</f>
        <v>#REF!</v>
      </c>
      <c r="K8" s="21" t="e">
        <f>VLOOKUP($C8,#REF!,9,FALSE)</f>
        <v>#REF!</v>
      </c>
      <c r="L8" s="22" t="e">
        <f>VLOOKUP($C8,#REF!,10,FALSE)</f>
        <v>#REF!</v>
      </c>
      <c r="M8" s="24" t="e">
        <f>VLOOKUP($C8,#REF!,11,FALSE)</f>
        <v>#REF!</v>
      </c>
      <c r="N8" s="4"/>
    </row>
    <row r="9" spans="1:14" ht="15" customHeight="1">
      <c r="A9" s="4"/>
      <c r="B9" s="48">
        <v>6</v>
      </c>
      <c r="C9" s="58" t="s">
        <v>61</v>
      </c>
      <c r="D9" s="21" t="e">
        <f>VLOOKUP($C9,#REF!,2,FALSE)</f>
        <v>#REF!</v>
      </c>
      <c r="E9" s="22" t="e">
        <f>VLOOKUP($C9,#REF!,3,FALSE)</f>
        <v>#REF!</v>
      </c>
      <c r="F9" s="21" t="e">
        <f>VLOOKUP($C9,#REF!,4,FALSE)</f>
        <v>#REF!</v>
      </c>
      <c r="G9" s="21" t="e">
        <f>VLOOKUP($C9,#REF!,5,FALSE)</f>
        <v>#REF!</v>
      </c>
      <c r="H9" s="21" t="e">
        <f>VLOOKUP($C9,#REF!,6,FALSE)</f>
        <v>#REF!</v>
      </c>
      <c r="I9" s="23" t="e">
        <f>VLOOKUP($C9,#REF!,7,FALSE)</f>
        <v>#REF!</v>
      </c>
      <c r="J9" s="21" t="e">
        <f>VLOOKUP($C9,#REF!,8,FALSE)</f>
        <v>#REF!</v>
      </c>
      <c r="K9" s="21" t="e">
        <f>VLOOKUP($C9,#REF!,9,FALSE)</f>
        <v>#REF!</v>
      </c>
      <c r="L9" s="22" t="e">
        <f>VLOOKUP($C9,#REF!,10,FALSE)</f>
        <v>#REF!</v>
      </c>
      <c r="M9" s="24" t="e">
        <f>VLOOKUP($C9,#REF!,11,FALSE)</f>
        <v>#REF!</v>
      </c>
      <c r="N9" s="4"/>
    </row>
    <row r="10" spans="1:14" ht="15" customHeight="1">
      <c r="A10" s="4"/>
      <c r="B10" s="48">
        <v>7</v>
      </c>
      <c r="C10" s="58" t="s">
        <v>174</v>
      </c>
      <c r="D10" s="21" t="e">
        <f>VLOOKUP($C10,#REF!,2,FALSE)</f>
        <v>#REF!</v>
      </c>
      <c r="E10" s="22" t="e">
        <f>VLOOKUP($C10,#REF!,3,FALSE)</f>
        <v>#REF!</v>
      </c>
      <c r="F10" s="21" t="e">
        <f>VLOOKUP($C10,#REF!,4,FALSE)</f>
        <v>#REF!</v>
      </c>
      <c r="G10" s="21" t="e">
        <f>VLOOKUP($C10,#REF!,5,FALSE)</f>
        <v>#REF!</v>
      </c>
      <c r="H10" s="21" t="e">
        <f>VLOOKUP($C10,#REF!,6,FALSE)</f>
        <v>#REF!</v>
      </c>
      <c r="I10" s="23" t="e">
        <f>VLOOKUP($C10,#REF!,7,FALSE)</f>
        <v>#REF!</v>
      </c>
      <c r="J10" s="21" t="e">
        <f>VLOOKUP($C10,#REF!,8,FALSE)</f>
        <v>#REF!</v>
      </c>
      <c r="K10" s="21" t="e">
        <f>VLOOKUP($C10,#REF!,9,FALSE)</f>
        <v>#REF!</v>
      </c>
      <c r="L10" s="22" t="e">
        <f>VLOOKUP($C10,#REF!,10,FALSE)</f>
        <v>#REF!</v>
      </c>
      <c r="M10" s="24" t="e">
        <f>VLOOKUP($C10,#REF!,11,FALSE)</f>
        <v>#REF!</v>
      </c>
      <c r="N10" s="4"/>
    </row>
    <row r="11" spans="1:14" ht="15" customHeight="1">
      <c r="A11" s="4"/>
      <c r="B11" s="48">
        <v>8</v>
      </c>
      <c r="C11" s="58" t="s">
        <v>175</v>
      </c>
      <c r="D11" s="21" t="e">
        <f>VLOOKUP($C11,#REF!,2,FALSE)</f>
        <v>#REF!</v>
      </c>
      <c r="E11" s="22" t="e">
        <f>VLOOKUP($C11,#REF!,3,FALSE)</f>
        <v>#REF!</v>
      </c>
      <c r="F11" s="21" t="e">
        <f>VLOOKUP($C11,#REF!,4,FALSE)</f>
        <v>#REF!</v>
      </c>
      <c r="G11" s="21" t="e">
        <f>VLOOKUP($C11,#REF!,5,FALSE)</f>
        <v>#REF!</v>
      </c>
      <c r="H11" s="21" t="e">
        <f>VLOOKUP($C11,#REF!,6,FALSE)</f>
        <v>#REF!</v>
      </c>
      <c r="I11" s="23" t="e">
        <f>VLOOKUP($C11,#REF!,7,FALSE)</f>
        <v>#REF!</v>
      </c>
      <c r="J11" s="21" t="e">
        <f>VLOOKUP($C11,#REF!,8,FALSE)</f>
        <v>#REF!</v>
      </c>
      <c r="K11" s="21" t="e">
        <f>VLOOKUP($C11,#REF!,9,FALSE)</f>
        <v>#REF!</v>
      </c>
      <c r="L11" s="22" t="e">
        <f>VLOOKUP($C11,#REF!,10,FALSE)</f>
        <v>#REF!</v>
      </c>
      <c r="M11" s="24" t="e">
        <f>VLOOKUP($C11,#REF!,11,FALSE)</f>
        <v>#REF!</v>
      </c>
      <c r="N11" s="4"/>
    </row>
    <row r="12" spans="1:14" ht="15" customHeight="1">
      <c r="A12" s="4"/>
      <c r="B12" s="48">
        <v>9</v>
      </c>
      <c r="C12" s="58" t="s">
        <v>32</v>
      </c>
      <c r="D12" s="21" t="e">
        <f>VLOOKUP($C12,#REF!,2,FALSE)</f>
        <v>#REF!</v>
      </c>
      <c r="E12" s="22" t="e">
        <f>VLOOKUP($C12,#REF!,3,FALSE)</f>
        <v>#REF!</v>
      </c>
      <c r="F12" s="21" t="e">
        <f>VLOOKUP($C12,#REF!,4,FALSE)</f>
        <v>#REF!</v>
      </c>
      <c r="G12" s="21" t="e">
        <f>VLOOKUP($C12,#REF!,5,FALSE)</f>
        <v>#REF!</v>
      </c>
      <c r="H12" s="21" t="e">
        <f>VLOOKUP($C12,#REF!,6,FALSE)</f>
        <v>#REF!</v>
      </c>
      <c r="I12" s="23" t="e">
        <f>VLOOKUP($C12,#REF!,7,FALSE)</f>
        <v>#REF!</v>
      </c>
      <c r="J12" s="23" t="e">
        <f>VLOOKUP($C12,#REF!,8,FALSE)</f>
        <v>#REF!</v>
      </c>
      <c r="K12" s="21" t="e">
        <f>VLOOKUP($C12,#REF!,9,FALSE)</f>
        <v>#REF!</v>
      </c>
      <c r="L12" s="22" t="e">
        <f>VLOOKUP($C12,#REF!,10,FALSE)</f>
        <v>#REF!</v>
      </c>
      <c r="M12" s="24" t="e">
        <f>VLOOKUP($C12,#REF!,11,FALSE)</f>
        <v>#REF!</v>
      </c>
      <c r="N12" s="4"/>
    </row>
    <row r="13" spans="1:14" ht="15" customHeight="1">
      <c r="A13" s="4"/>
      <c r="B13" s="48">
        <v>10</v>
      </c>
      <c r="C13" s="58" t="s">
        <v>29</v>
      </c>
      <c r="D13" s="21" t="e">
        <f>VLOOKUP($C13,#REF!,2,FALSE)</f>
        <v>#REF!</v>
      </c>
      <c r="E13" s="22" t="e">
        <f>VLOOKUP($C13,#REF!,3,FALSE)</f>
        <v>#REF!</v>
      </c>
      <c r="F13" s="21" t="e">
        <f>VLOOKUP($C13,#REF!,4,FALSE)</f>
        <v>#REF!</v>
      </c>
      <c r="G13" s="21" t="e">
        <f>VLOOKUP($C13,#REF!,5,FALSE)</f>
        <v>#REF!</v>
      </c>
      <c r="H13" s="21" t="e">
        <f>VLOOKUP($C13,#REF!,6,FALSE)</f>
        <v>#REF!</v>
      </c>
      <c r="I13" s="23" t="e">
        <f>VLOOKUP($C13,#REF!,7,FALSE)</f>
        <v>#REF!</v>
      </c>
      <c r="J13" s="21" t="e">
        <f>VLOOKUP($C13,#REF!,8,FALSE)</f>
        <v>#REF!</v>
      </c>
      <c r="K13" s="21" t="e">
        <f>VLOOKUP($C13,#REF!,9,FALSE)</f>
        <v>#REF!</v>
      </c>
      <c r="L13" s="22" t="e">
        <f>VLOOKUP($C13,#REF!,10,FALSE)</f>
        <v>#REF!</v>
      </c>
      <c r="M13" s="24" t="e">
        <f>VLOOKUP($C13,#REF!,11,FALSE)</f>
        <v>#REF!</v>
      </c>
      <c r="N13" s="4"/>
    </row>
    <row r="14" spans="1:14" ht="15" customHeight="1">
      <c r="A14" s="4"/>
      <c r="B14" s="48">
        <v>11</v>
      </c>
      <c r="C14" s="58" t="s">
        <v>62</v>
      </c>
      <c r="D14" s="21" t="e">
        <f>VLOOKUP($C14,#REF!,2,FALSE)</f>
        <v>#REF!</v>
      </c>
      <c r="E14" s="22" t="e">
        <f>VLOOKUP($C14,#REF!,3,FALSE)</f>
        <v>#REF!</v>
      </c>
      <c r="F14" s="21" t="e">
        <f>VLOOKUP($C14,#REF!,4,FALSE)</f>
        <v>#REF!</v>
      </c>
      <c r="G14" s="21" t="e">
        <f>VLOOKUP($C14,#REF!,5,FALSE)</f>
        <v>#REF!</v>
      </c>
      <c r="H14" s="21" t="e">
        <f>VLOOKUP($C14,#REF!,6,FALSE)</f>
        <v>#REF!</v>
      </c>
      <c r="I14" s="23" t="e">
        <f>VLOOKUP($C14,#REF!,7,FALSE)</f>
        <v>#REF!</v>
      </c>
      <c r="J14" s="21" t="e">
        <f>VLOOKUP($C14,#REF!,8,FALSE)</f>
        <v>#REF!</v>
      </c>
      <c r="K14" s="21" t="e">
        <f>VLOOKUP($C14,#REF!,9,FALSE)</f>
        <v>#REF!</v>
      </c>
      <c r="L14" s="22" t="e">
        <f>VLOOKUP($C14,#REF!,10,FALSE)</f>
        <v>#REF!</v>
      </c>
      <c r="M14" s="24" t="e">
        <f>VLOOKUP($C14,#REF!,11,FALSE)</f>
        <v>#REF!</v>
      </c>
      <c r="N14" s="4"/>
    </row>
    <row r="15" spans="1:14" ht="15" customHeight="1">
      <c r="A15" s="4"/>
      <c r="B15" s="48">
        <v>12</v>
      </c>
      <c r="C15" s="58" t="s">
        <v>49</v>
      </c>
      <c r="D15" s="21" t="e">
        <f>VLOOKUP($C15,#REF!,2,FALSE)</f>
        <v>#REF!</v>
      </c>
      <c r="E15" s="22" t="e">
        <f>VLOOKUP($C15,#REF!,3,FALSE)</f>
        <v>#REF!</v>
      </c>
      <c r="F15" s="21" t="e">
        <f>VLOOKUP($C15,#REF!,4,FALSE)</f>
        <v>#REF!</v>
      </c>
      <c r="G15" s="21" t="e">
        <f>VLOOKUP($C15,#REF!,5,FALSE)</f>
        <v>#REF!</v>
      </c>
      <c r="H15" s="21" t="e">
        <f>VLOOKUP($C15,#REF!,6,FALSE)</f>
        <v>#REF!</v>
      </c>
      <c r="I15" s="55" t="e">
        <f>VLOOKUP($C15,#REF!,7,FALSE)</f>
        <v>#REF!</v>
      </c>
      <c r="J15" s="21" t="e">
        <f>VLOOKUP($C15,#REF!,8,FALSE)</f>
        <v>#REF!</v>
      </c>
      <c r="K15" s="21" t="e">
        <f>VLOOKUP($C15,#REF!,9,FALSE)</f>
        <v>#REF!</v>
      </c>
      <c r="L15" s="22" t="e">
        <f>VLOOKUP($C15,#REF!,10,FALSE)</f>
        <v>#REF!</v>
      </c>
      <c r="M15" s="24" t="e">
        <f>VLOOKUP($C15,#REF!,11,FALSE)</f>
        <v>#REF!</v>
      </c>
      <c r="N15" s="4"/>
    </row>
    <row r="16" spans="1:14" ht="15" customHeight="1">
      <c r="A16" s="4"/>
      <c r="B16" s="48">
        <v>13</v>
      </c>
      <c r="C16" s="58" t="s">
        <v>176</v>
      </c>
      <c r="D16" s="21" t="e">
        <f>VLOOKUP($C16,#REF!,2,FALSE)</f>
        <v>#REF!</v>
      </c>
      <c r="E16" s="22" t="e">
        <f>VLOOKUP($C16,#REF!,3,FALSE)</f>
        <v>#REF!</v>
      </c>
      <c r="F16" s="21" t="e">
        <f>VLOOKUP($C16,#REF!,4,FALSE)</f>
        <v>#REF!</v>
      </c>
      <c r="G16" s="21" t="e">
        <f>VLOOKUP($C16,#REF!,5,FALSE)</f>
        <v>#REF!</v>
      </c>
      <c r="H16" s="21" t="e">
        <f>VLOOKUP($C16,#REF!,6,FALSE)</f>
        <v>#REF!</v>
      </c>
      <c r="I16" s="23" t="e">
        <f>VLOOKUP($C16,#REF!,7,FALSE)</f>
        <v>#REF!</v>
      </c>
      <c r="J16" s="21" t="e">
        <f>VLOOKUP($C16,#REF!,8,FALSE)</f>
        <v>#REF!</v>
      </c>
      <c r="K16" s="21" t="e">
        <f>VLOOKUP($C16,#REF!,9,FALSE)</f>
        <v>#REF!</v>
      </c>
      <c r="L16" s="22" t="e">
        <f>VLOOKUP($C16,#REF!,10,FALSE)</f>
        <v>#REF!</v>
      </c>
      <c r="M16" s="24" t="e">
        <f>VLOOKUP($C16,#REF!,11,FALSE)</f>
        <v>#REF!</v>
      </c>
      <c r="N16" s="4"/>
    </row>
    <row r="17" spans="1:14" ht="15" customHeight="1">
      <c r="A17" s="4"/>
      <c r="B17" s="48">
        <v>14</v>
      </c>
      <c r="C17" s="58" t="s">
        <v>177</v>
      </c>
      <c r="D17" s="21" t="e">
        <f>VLOOKUP($C17,#REF!,2,FALSE)</f>
        <v>#REF!</v>
      </c>
      <c r="E17" s="22" t="e">
        <f>VLOOKUP($C17,#REF!,3,FALSE)</f>
        <v>#REF!</v>
      </c>
      <c r="F17" s="21" t="e">
        <f>VLOOKUP($C17,#REF!,4,FALSE)</f>
        <v>#REF!</v>
      </c>
      <c r="G17" s="21" t="e">
        <f>VLOOKUP($C17,#REF!,5,FALSE)</f>
        <v>#REF!</v>
      </c>
      <c r="H17" s="21" t="e">
        <f>VLOOKUP($C17,#REF!,6,FALSE)</f>
        <v>#REF!</v>
      </c>
      <c r="I17" s="23" t="e">
        <f>VLOOKUP($C17,#REF!,7,FALSE)</f>
        <v>#REF!</v>
      </c>
      <c r="J17" s="21" t="e">
        <f>VLOOKUP($C17,#REF!,8,FALSE)</f>
        <v>#REF!</v>
      </c>
      <c r="K17" s="21" t="e">
        <f>VLOOKUP($C17,#REF!,9,FALSE)</f>
        <v>#REF!</v>
      </c>
      <c r="L17" s="22" t="e">
        <f>VLOOKUP($C17,#REF!,10,FALSE)</f>
        <v>#REF!</v>
      </c>
      <c r="M17" s="24" t="e">
        <f>VLOOKUP($C17,#REF!,11,FALSE)</f>
        <v>#REF!</v>
      </c>
      <c r="N17" s="4"/>
    </row>
    <row r="18" spans="1:14" ht="15" customHeight="1">
      <c r="A18" s="4"/>
      <c r="B18" s="48">
        <v>15</v>
      </c>
      <c r="C18" s="58" t="s">
        <v>172</v>
      </c>
      <c r="D18" s="21" t="e">
        <f>VLOOKUP($C18,#REF!,2,FALSE)</f>
        <v>#REF!</v>
      </c>
      <c r="E18" s="22" t="e">
        <f>VLOOKUP($C18,#REF!,3,FALSE)</f>
        <v>#REF!</v>
      </c>
      <c r="F18" s="21" t="e">
        <f>VLOOKUP($C18,#REF!,4,FALSE)</f>
        <v>#REF!</v>
      </c>
      <c r="G18" s="21" t="e">
        <f>VLOOKUP($C18,#REF!,5,FALSE)</f>
        <v>#REF!</v>
      </c>
      <c r="H18" s="21" t="e">
        <f>VLOOKUP($C18,#REF!,6,FALSE)</f>
        <v>#REF!</v>
      </c>
      <c r="I18" s="23" t="e">
        <f>VLOOKUP($C18,#REF!,7,FALSE)</f>
        <v>#REF!</v>
      </c>
      <c r="J18" s="21" t="e">
        <f>VLOOKUP($C18,#REF!,8,FALSE)</f>
        <v>#REF!</v>
      </c>
      <c r="K18" s="21" t="e">
        <f>VLOOKUP($C18,#REF!,9,FALSE)</f>
        <v>#REF!</v>
      </c>
      <c r="L18" s="22" t="e">
        <f>VLOOKUP($C18,#REF!,10,FALSE)</f>
        <v>#REF!</v>
      </c>
      <c r="M18" s="24" t="e">
        <f>VLOOKUP($C18,#REF!,11,FALSE)</f>
        <v>#REF!</v>
      </c>
      <c r="N18" s="4"/>
    </row>
    <row r="19" spans="1:14" ht="15" customHeight="1" thickBot="1">
      <c r="A19" s="4"/>
      <c r="B19" s="49">
        <v>16</v>
      </c>
      <c r="C19" s="59" t="s">
        <v>178</v>
      </c>
      <c r="D19" s="25" t="e">
        <f>VLOOKUP($C19,#REF!,2,FALSE)</f>
        <v>#REF!</v>
      </c>
      <c r="E19" s="26" t="e">
        <f>VLOOKUP($C19,#REF!,3,FALSE)</f>
        <v>#REF!</v>
      </c>
      <c r="F19" s="25" t="e">
        <f>VLOOKUP($C19,#REF!,4,FALSE)</f>
        <v>#REF!</v>
      </c>
      <c r="G19" s="25" t="e">
        <f>VLOOKUP($C19,#REF!,5,FALSE)</f>
        <v>#REF!</v>
      </c>
      <c r="H19" s="25" t="e">
        <f>VLOOKUP($C19,#REF!,6,FALSE)</f>
        <v>#REF!</v>
      </c>
      <c r="I19" s="27" t="e">
        <f>VLOOKUP($C19,#REF!,7,FALSE)</f>
        <v>#REF!</v>
      </c>
      <c r="J19" s="25" t="e">
        <f>VLOOKUP($C19,#REF!,8,FALSE)</f>
        <v>#REF!</v>
      </c>
      <c r="K19" s="25" t="e">
        <f>VLOOKUP($C19,#REF!,9,FALSE)</f>
        <v>#REF!</v>
      </c>
      <c r="L19" s="26" t="e">
        <f>VLOOKUP($C19,#REF!,10,FALSE)</f>
        <v>#REF!</v>
      </c>
      <c r="M19" s="28" t="e">
        <f>VLOOKUP($C19,#REF!,11,FALSE)</f>
        <v>#REF!</v>
      </c>
      <c r="N19" s="4"/>
    </row>
    <row r="20" spans="1:14" ht="10.25" customHeight="1" thickTop="1">
      <c r="A20" s="4"/>
      <c r="B20" s="7"/>
      <c r="C20" s="8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20" customHeight="1">
      <c r="B21" s="425" t="s">
        <v>15</v>
      </c>
      <c r="C21" s="425"/>
      <c r="D21" s="425"/>
      <c r="E21" s="426"/>
      <c r="F21" s="426"/>
      <c r="G21" s="426"/>
      <c r="H21" s="426"/>
      <c r="I21" s="426"/>
      <c r="J21" s="9"/>
      <c r="K21" s="10"/>
      <c r="L21" s="10"/>
      <c r="M21" s="10"/>
    </row>
    <row r="22" spans="1:14" ht="13.75" customHeight="1">
      <c r="B22" s="432"/>
      <c r="C22" s="436" t="s">
        <v>2</v>
      </c>
      <c r="D22" s="438" t="s">
        <v>3</v>
      </c>
      <c r="E22" s="428" t="s">
        <v>4</v>
      </c>
      <c r="F22" s="428"/>
      <c r="G22" s="428"/>
      <c r="H22" s="428"/>
      <c r="I22" s="428"/>
      <c r="J22" s="428"/>
      <c r="K22" s="428"/>
      <c r="L22" s="428"/>
      <c r="M22" s="429"/>
    </row>
    <row r="23" spans="1:14" ht="13.75" customHeight="1" thickBot="1">
      <c r="B23" s="433"/>
      <c r="C23" s="437"/>
      <c r="D23" s="439"/>
      <c r="E23" s="14" t="s">
        <v>5</v>
      </c>
      <c r="F23" s="13" t="s">
        <v>6</v>
      </c>
      <c r="G23" s="13" t="s">
        <v>7</v>
      </c>
      <c r="H23" s="13" t="s">
        <v>8</v>
      </c>
      <c r="I23" s="15" t="s">
        <v>9</v>
      </c>
      <c r="J23" s="13" t="s">
        <v>10</v>
      </c>
      <c r="K23" s="13" t="s">
        <v>11</v>
      </c>
      <c r="L23" s="14" t="s">
        <v>12</v>
      </c>
      <c r="M23" s="16" t="s">
        <v>13</v>
      </c>
    </row>
    <row r="24" spans="1:14" ht="15" customHeight="1" thickTop="1">
      <c r="A24" s="11"/>
      <c r="B24" s="47">
        <v>1</v>
      </c>
      <c r="C24" s="57" t="s">
        <v>38</v>
      </c>
      <c r="D24" s="17" t="e">
        <f>VLOOKUP($C24,#REF!,2,FALSE)</f>
        <v>#REF!</v>
      </c>
      <c r="E24" s="17" t="e">
        <f>VLOOKUP($C24,#REF!,3,FALSE)</f>
        <v>#REF!</v>
      </c>
      <c r="F24" s="17" t="e">
        <f>VLOOKUP($C24,#REF!,4,FALSE)</f>
        <v>#REF!</v>
      </c>
      <c r="G24" s="17" t="e">
        <f>VLOOKUP($C24,#REF!,5,FALSE)</f>
        <v>#REF!</v>
      </c>
      <c r="H24" s="17" t="e">
        <f>VLOOKUP($C24,#REF!,6,FALSE)</f>
        <v>#REF!</v>
      </c>
      <c r="I24" s="17" t="e">
        <f>VLOOKUP($C24,#REF!,7,FALSE)</f>
        <v>#REF!</v>
      </c>
      <c r="J24" s="17" t="e">
        <f>VLOOKUP($C24,#REF!,8,FALSE)</f>
        <v>#REF!</v>
      </c>
      <c r="K24" s="17" t="e">
        <f>VLOOKUP($C24,#REF!,9,FALSE)</f>
        <v>#REF!</v>
      </c>
      <c r="L24" s="17" t="e">
        <f>VLOOKUP($C24,#REF!,10,FALSE)</f>
        <v>#REF!</v>
      </c>
      <c r="M24" s="45" t="e">
        <f>VLOOKUP($C24,#REF!,11,FALSE)</f>
        <v>#REF!</v>
      </c>
    </row>
    <row r="25" spans="1:14" ht="15" customHeight="1">
      <c r="A25" s="12"/>
      <c r="B25" s="48">
        <v>2</v>
      </c>
      <c r="C25" s="58" t="s">
        <v>32</v>
      </c>
      <c r="D25" s="21" t="e">
        <f>VLOOKUP($C25,#REF!,2,FALSE)</f>
        <v>#REF!</v>
      </c>
      <c r="E25" s="22" t="e">
        <f>VLOOKUP($C25,#REF!,3,FALSE)</f>
        <v>#REF!</v>
      </c>
      <c r="F25" s="21" t="e">
        <f>VLOOKUP($C25,#REF!,4,FALSE)</f>
        <v>#REF!</v>
      </c>
      <c r="G25" s="21" t="e">
        <f>VLOOKUP($C25,#REF!,5,FALSE)</f>
        <v>#REF!</v>
      </c>
      <c r="H25" s="21" t="e">
        <f>VLOOKUP($C25,#REF!,6,FALSE)</f>
        <v>#REF!</v>
      </c>
      <c r="I25" s="23" t="e">
        <f>VLOOKUP($C25,#REF!,7,FALSE)</f>
        <v>#REF!</v>
      </c>
      <c r="J25" s="21" t="e">
        <f>VLOOKUP($C25,#REF!,8,FALSE)</f>
        <v>#REF!</v>
      </c>
      <c r="K25" s="21" t="e">
        <f>VLOOKUP($C25,#REF!,9,FALSE)</f>
        <v>#REF!</v>
      </c>
      <c r="L25" s="22" t="e">
        <f>VLOOKUP($C25,#REF!,10,FALSE)</f>
        <v>#REF!</v>
      </c>
      <c r="M25" s="24" t="e">
        <f>VLOOKUP($C25,#REF!,11,FALSE)</f>
        <v>#REF!</v>
      </c>
    </row>
    <row r="26" spans="1:14" ht="15" customHeight="1">
      <c r="A26" s="12"/>
      <c r="B26" s="48">
        <v>3</v>
      </c>
      <c r="C26" s="58" t="s">
        <v>51</v>
      </c>
      <c r="D26" s="21" t="e">
        <f>VLOOKUP($C26,#REF!,2,FALSE)</f>
        <v>#REF!</v>
      </c>
      <c r="E26" s="22" t="e">
        <f>VLOOKUP($C26,#REF!,3,FALSE)</f>
        <v>#REF!</v>
      </c>
      <c r="F26" s="21" t="e">
        <f>VLOOKUP($C26,#REF!,4,FALSE)</f>
        <v>#REF!</v>
      </c>
      <c r="G26" s="21" t="e">
        <f>VLOOKUP($C26,#REF!,5,FALSE)</f>
        <v>#REF!</v>
      </c>
      <c r="H26" s="21" t="e">
        <f>VLOOKUP($C26,#REF!,6,FALSE)</f>
        <v>#REF!</v>
      </c>
      <c r="I26" s="23" t="e">
        <f>VLOOKUP($C26,#REF!,7,FALSE)</f>
        <v>#REF!</v>
      </c>
      <c r="J26" s="21" t="e">
        <f>VLOOKUP($C26,#REF!,8,FALSE)</f>
        <v>#REF!</v>
      </c>
      <c r="K26" s="21" t="e">
        <f>VLOOKUP($C26,#REF!,9,FALSE)</f>
        <v>#REF!</v>
      </c>
      <c r="L26" s="22" t="e">
        <f>VLOOKUP($C26,#REF!,10,FALSE)</f>
        <v>#REF!</v>
      </c>
      <c r="M26" s="24" t="e">
        <f>VLOOKUP($C26,#REF!,11,FALSE)</f>
        <v>#REF!</v>
      </c>
    </row>
    <row r="27" spans="1:14" ht="15" customHeight="1">
      <c r="B27" s="48">
        <v>4</v>
      </c>
      <c r="C27" s="58" t="s">
        <v>61</v>
      </c>
      <c r="D27" s="21" t="e">
        <f>VLOOKUP($C27,#REF!,2,FALSE)</f>
        <v>#REF!</v>
      </c>
      <c r="E27" s="22" t="e">
        <f>VLOOKUP($C27,#REF!,3,FALSE)</f>
        <v>#REF!</v>
      </c>
      <c r="F27" s="21" t="e">
        <f>VLOOKUP($C27,#REF!,4,FALSE)</f>
        <v>#REF!</v>
      </c>
      <c r="G27" s="21" t="e">
        <f>VLOOKUP($C27,#REF!,5,FALSE)</f>
        <v>#REF!</v>
      </c>
      <c r="H27" s="21" t="e">
        <f>VLOOKUP($C27,#REF!,6,FALSE)</f>
        <v>#REF!</v>
      </c>
      <c r="I27" s="23" t="e">
        <f>VLOOKUP($C27,#REF!,7,FALSE)</f>
        <v>#REF!</v>
      </c>
      <c r="J27" s="21" t="e">
        <f>VLOOKUP($C27,#REF!,8,FALSE)</f>
        <v>#REF!</v>
      </c>
      <c r="K27" s="21" t="e">
        <f>VLOOKUP($C27,#REF!,9,FALSE)</f>
        <v>#REF!</v>
      </c>
      <c r="L27" s="22" t="e">
        <f>VLOOKUP($C27,#REF!,10,FALSE)</f>
        <v>#REF!</v>
      </c>
      <c r="M27" s="24" t="e">
        <f>VLOOKUP($C27,#REF!,11,FALSE)</f>
        <v>#REF!</v>
      </c>
    </row>
    <row r="28" spans="1:14" ht="15" customHeight="1">
      <c r="A28" s="12"/>
      <c r="B28" s="48">
        <v>5</v>
      </c>
      <c r="C28" s="58" t="s">
        <v>30</v>
      </c>
      <c r="D28" s="21" t="e">
        <f>VLOOKUP($C28,#REF!,2,FALSE)</f>
        <v>#REF!</v>
      </c>
      <c r="E28" s="22" t="e">
        <f>VLOOKUP($C28,#REF!,3,FALSE)</f>
        <v>#REF!</v>
      </c>
      <c r="F28" s="21" t="e">
        <f>VLOOKUP($C28,#REF!,4,FALSE)</f>
        <v>#REF!</v>
      </c>
      <c r="G28" s="21" t="e">
        <f>VLOOKUP($C28,#REF!,5,FALSE)</f>
        <v>#REF!</v>
      </c>
      <c r="H28" s="21" t="e">
        <f>VLOOKUP($C28,#REF!,6,FALSE)</f>
        <v>#REF!</v>
      </c>
      <c r="I28" s="23" t="e">
        <f>VLOOKUP($C28,#REF!,7,FALSE)</f>
        <v>#REF!</v>
      </c>
      <c r="J28" s="21" t="e">
        <f>VLOOKUP($C28,#REF!,8,FALSE)</f>
        <v>#REF!</v>
      </c>
      <c r="K28" s="21" t="e">
        <f>VLOOKUP($C28,#REF!,9,FALSE)</f>
        <v>#REF!</v>
      </c>
      <c r="L28" s="22" t="e">
        <f>VLOOKUP($C28,#REF!,10,FALSE)</f>
        <v>#REF!</v>
      </c>
      <c r="M28" s="24" t="e">
        <f>VLOOKUP($C28,#REF!,11,FALSE)</f>
        <v>#REF!</v>
      </c>
    </row>
    <row r="29" spans="1:14" ht="15" customHeight="1">
      <c r="A29" s="12"/>
      <c r="B29" s="48">
        <v>6</v>
      </c>
      <c r="C29" s="58" t="s">
        <v>179</v>
      </c>
      <c r="D29" s="21" t="e">
        <f>VLOOKUP($C29,#REF!,2,FALSE)</f>
        <v>#REF!</v>
      </c>
      <c r="E29" s="22" t="e">
        <f>VLOOKUP($C29,#REF!,3,FALSE)</f>
        <v>#REF!</v>
      </c>
      <c r="F29" s="21" t="e">
        <f>VLOOKUP($C29,#REF!,4,FALSE)</f>
        <v>#REF!</v>
      </c>
      <c r="G29" s="21" t="e">
        <f>VLOOKUP($C29,#REF!,5,FALSE)</f>
        <v>#REF!</v>
      </c>
      <c r="H29" s="21" t="e">
        <f>VLOOKUP($C29,#REF!,6,FALSE)</f>
        <v>#REF!</v>
      </c>
      <c r="I29" s="23" t="e">
        <f>VLOOKUP($C29,#REF!,7,FALSE)</f>
        <v>#REF!</v>
      </c>
      <c r="J29" s="21" t="e">
        <f>VLOOKUP($C29,#REF!,8,FALSE)</f>
        <v>#REF!</v>
      </c>
      <c r="K29" s="21" t="e">
        <f>VLOOKUP($C29,#REF!,9,FALSE)</f>
        <v>#REF!</v>
      </c>
      <c r="L29" s="22" t="e">
        <f>VLOOKUP($C29,#REF!,10,FALSE)</f>
        <v>#REF!</v>
      </c>
      <c r="M29" s="24" t="e">
        <f>VLOOKUP($C29,#REF!,11,FALSE)</f>
        <v>#REF!</v>
      </c>
    </row>
    <row r="30" spans="1:14" ht="15" customHeight="1">
      <c r="A30" s="12"/>
      <c r="B30" s="48">
        <v>7</v>
      </c>
      <c r="C30" s="58" t="s">
        <v>64</v>
      </c>
      <c r="D30" s="21" t="e">
        <f>VLOOKUP($C30,#REF!,2,FALSE)</f>
        <v>#REF!</v>
      </c>
      <c r="E30" s="46" t="e">
        <f>VLOOKUP($C30,#REF!,3,FALSE)</f>
        <v>#REF!</v>
      </c>
      <c r="F30" s="21" t="e">
        <f>VLOOKUP($C30,#REF!,4,FALSE)</f>
        <v>#REF!</v>
      </c>
      <c r="G30" s="21" t="e">
        <f>VLOOKUP($C30,#REF!,5,FALSE)</f>
        <v>#REF!</v>
      </c>
      <c r="H30" s="21" t="e">
        <f>VLOOKUP($C30,#REF!,6,FALSE)</f>
        <v>#REF!</v>
      </c>
      <c r="I30" s="23" t="e">
        <f>VLOOKUP($C30,#REF!,7,FALSE)</f>
        <v>#REF!</v>
      </c>
      <c r="J30" s="21" t="e">
        <f>VLOOKUP($C30,#REF!,8,FALSE)</f>
        <v>#REF!</v>
      </c>
      <c r="K30" s="21" t="e">
        <f>VLOOKUP($C30,#REF!,9,FALSE)</f>
        <v>#REF!</v>
      </c>
      <c r="L30" s="22" t="e">
        <f>VLOOKUP($C30,#REF!,10,FALSE)</f>
        <v>#REF!</v>
      </c>
      <c r="M30" s="24" t="e">
        <f>VLOOKUP($C30,#REF!,11,FALSE)</f>
        <v>#REF!</v>
      </c>
    </row>
    <row r="31" spans="1:14" ht="15" customHeight="1">
      <c r="A31" s="12"/>
      <c r="B31" s="48">
        <v>8</v>
      </c>
      <c r="C31" s="58" t="s">
        <v>180</v>
      </c>
      <c r="D31" s="21" t="e">
        <f>VLOOKUP($C31,#REF!,2,FALSE)</f>
        <v>#REF!</v>
      </c>
      <c r="E31" s="22" t="e">
        <f>VLOOKUP($C31,#REF!,3,FALSE)</f>
        <v>#REF!</v>
      </c>
      <c r="F31" s="21" t="e">
        <f>VLOOKUP($C31,#REF!,4,FALSE)</f>
        <v>#REF!</v>
      </c>
      <c r="G31" s="21" t="e">
        <f>VLOOKUP($C31,#REF!,5,FALSE)</f>
        <v>#REF!</v>
      </c>
      <c r="H31" s="21" t="e">
        <f>VLOOKUP($C31,#REF!,6,FALSE)</f>
        <v>#REF!</v>
      </c>
      <c r="I31" s="23" t="e">
        <f>VLOOKUP($C31,#REF!,7,FALSE)</f>
        <v>#REF!</v>
      </c>
      <c r="J31" s="21" t="e">
        <f>VLOOKUP($C31,#REF!,8,FALSE)</f>
        <v>#REF!</v>
      </c>
      <c r="K31" s="21" t="e">
        <f>VLOOKUP($C31,#REF!,9,FALSE)</f>
        <v>#REF!</v>
      </c>
      <c r="L31" s="22" t="e">
        <f>VLOOKUP($C31,#REF!,10,FALSE)</f>
        <v>#REF!</v>
      </c>
      <c r="M31" s="24" t="e">
        <f>VLOOKUP($C31,#REF!,11,FALSE)</f>
        <v>#REF!</v>
      </c>
    </row>
    <row r="32" spans="1:14" ht="15" customHeight="1">
      <c r="A32" s="12"/>
      <c r="B32" s="48">
        <v>9</v>
      </c>
      <c r="C32" s="58" t="s">
        <v>170</v>
      </c>
      <c r="D32" s="21" t="e">
        <f>VLOOKUP($C32,#REF!,2,FALSE)</f>
        <v>#REF!</v>
      </c>
      <c r="E32" s="22" t="e">
        <f>VLOOKUP($C32,#REF!,3,FALSE)</f>
        <v>#REF!</v>
      </c>
      <c r="F32" s="21" t="e">
        <f>VLOOKUP($C32,#REF!,4,FALSE)</f>
        <v>#REF!</v>
      </c>
      <c r="G32" s="21" t="e">
        <f>VLOOKUP($C32,#REF!,5,FALSE)</f>
        <v>#REF!</v>
      </c>
      <c r="H32" s="21" t="e">
        <f>VLOOKUP($C32,#REF!,6,FALSE)</f>
        <v>#REF!</v>
      </c>
      <c r="I32" s="23" t="e">
        <f>VLOOKUP($C32,#REF!,7,FALSE)</f>
        <v>#REF!</v>
      </c>
      <c r="J32" s="21" t="e">
        <f>VLOOKUP($C32,#REF!,8,FALSE)</f>
        <v>#REF!</v>
      </c>
      <c r="K32" s="21" t="e">
        <f>VLOOKUP($C32,#REF!,9,FALSE)</f>
        <v>#REF!</v>
      </c>
      <c r="L32" s="22" t="e">
        <f>VLOOKUP($C32,#REF!,10,FALSE)</f>
        <v>#REF!</v>
      </c>
      <c r="M32" s="24" t="e">
        <f>VLOOKUP($C32,#REF!,11,FALSE)</f>
        <v>#REF!</v>
      </c>
    </row>
    <row r="33" spans="1:13" ht="15" customHeight="1">
      <c r="B33" s="48">
        <v>10</v>
      </c>
      <c r="C33" s="58" t="s">
        <v>47</v>
      </c>
      <c r="D33" s="21" t="e">
        <f>VLOOKUP($C33,#REF!,2,FALSE)</f>
        <v>#REF!</v>
      </c>
      <c r="E33" s="22" t="e">
        <f>VLOOKUP($C33,#REF!,3,FALSE)</f>
        <v>#REF!</v>
      </c>
      <c r="F33" s="21" t="e">
        <f>VLOOKUP($C33,#REF!,4,FALSE)</f>
        <v>#REF!</v>
      </c>
      <c r="G33" s="21" t="e">
        <f>VLOOKUP($C33,#REF!,5,FALSE)</f>
        <v>#REF!</v>
      </c>
      <c r="H33" s="21" t="e">
        <f>VLOOKUP($C33,#REF!,6,FALSE)</f>
        <v>#REF!</v>
      </c>
      <c r="I33" s="23" t="e">
        <f>VLOOKUP($C33,#REF!,7,FALSE)</f>
        <v>#REF!</v>
      </c>
      <c r="J33" s="21" t="e">
        <f>VLOOKUP($C33,#REF!,8,FALSE)</f>
        <v>#REF!</v>
      </c>
      <c r="K33" s="21" t="e">
        <f>VLOOKUP($C33,#REF!,9,FALSE)</f>
        <v>#REF!</v>
      </c>
      <c r="L33" s="22" t="e">
        <f>VLOOKUP($C33,#REF!,10,FALSE)</f>
        <v>#REF!</v>
      </c>
      <c r="M33" s="24" t="e">
        <f>VLOOKUP($C33,#REF!,11,FALSE)</f>
        <v>#REF!</v>
      </c>
    </row>
    <row r="34" spans="1:13" ht="15" customHeight="1">
      <c r="B34" s="48">
        <v>11</v>
      </c>
      <c r="C34" s="58" t="s">
        <v>56</v>
      </c>
      <c r="D34" s="21" t="e">
        <f>VLOOKUP($C34,#REF!,2,FALSE)</f>
        <v>#REF!</v>
      </c>
      <c r="E34" s="22" t="e">
        <f>VLOOKUP($C34,#REF!,3,FALSE)</f>
        <v>#REF!</v>
      </c>
      <c r="F34" s="21" t="e">
        <f>VLOOKUP($C34,#REF!,4,FALSE)</f>
        <v>#REF!</v>
      </c>
      <c r="G34" s="21" t="e">
        <f>VLOOKUP($C34,#REF!,5,FALSE)</f>
        <v>#REF!</v>
      </c>
      <c r="H34" s="21" t="e">
        <f>VLOOKUP($C34,#REF!,6,FALSE)</f>
        <v>#REF!</v>
      </c>
      <c r="I34" s="23" t="e">
        <f>VLOOKUP($C34,#REF!,7,FALSE)</f>
        <v>#REF!</v>
      </c>
      <c r="J34" s="21" t="e">
        <f>VLOOKUP($C34,#REF!,8,FALSE)</f>
        <v>#REF!</v>
      </c>
      <c r="K34" s="21" t="e">
        <f>VLOOKUP($C34,#REF!,9,FALSE)</f>
        <v>#REF!</v>
      </c>
      <c r="L34" s="22" t="e">
        <f>VLOOKUP($C34,#REF!,10,FALSE)</f>
        <v>#REF!</v>
      </c>
      <c r="M34" s="24" t="e">
        <f>VLOOKUP($C34,#REF!,11,FALSE)</f>
        <v>#REF!</v>
      </c>
    </row>
    <row r="35" spans="1:13" ht="15" customHeight="1">
      <c r="A35" s="12"/>
      <c r="B35" s="48">
        <v>12</v>
      </c>
      <c r="C35" s="58" t="s">
        <v>40</v>
      </c>
      <c r="D35" s="21" t="e">
        <f>VLOOKUP($C35,#REF!,2,FALSE)</f>
        <v>#REF!</v>
      </c>
      <c r="E35" s="22" t="e">
        <f>VLOOKUP($C35,#REF!,3,FALSE)</f>
        <v>#REF!</v>
      </c>
      <c r="F35" s="21" t="e">
        <f>VLOOKUP($C35,#REF!,4,FALSE)</f>
        <v>#REF!</v>
      </c>
      <c r="G35" s="21" t="e">
        <f>VLOOKUP($C35,#REF!,5,FALSE)</f>
        <v>#REF!</v>
      </c>
      <c r="H35" s="21" t="e">
        <f>VLOOKUP($C35,#REF!,6,FALSE)</f>
        <v>#REF!</v>
      </c>
      <c r="I35" s="23" t="e">
        <f>VLOOKUP($C35,#REF!,7,FALSE)</f>
        <v>#REF!</v>
      </c>
      <c r="J35" s="21" t="e">
        <f>VLOOKUP($C35,#REF!,8,FALSE)</f>
        <v>#REF!</v>
      </c>
      <c r="K35" s="21" t="e">
        <f>VLOOKUP($C35,#REF!,9,FALSE)</f>
        <v>#REF!</v>
      </c>
      <c r="L35" s="22" t="e">
        <f>VLOOKUP($C35,#REF!,10,FALSE)</f>
        <v>#REF!</v>
      </c>
      <c r="M35" s="24" t="e">
        <f>VLOOKUP($C35,#REF!,11,FALSE)</f>
        <v>#REF!</v>
      </c>
    </row>
    <row r="36" spans="1:13" ht="15" customHeight="1">
      <c r="A36" s="12"/>
      <c r="B36" s="48">
        <v>13</v>
      </c>
      <c r="C36" s="58" t="s">
        <v>39</v>
      </c>
      <c r="D36" s="21" t="e">
        <f>VLOOKUP($C36,#REF!,2,FALSE)</f>
        <v>#REF!</v>
      </c>
      <c r="E36" s="22" t="e">
        <f>VLOOKUP($C36,#REF!,3,FALSE)</f>
        <v>#REF!</v>
      </c>
      <c r="F36" s="21" t="e">
        <f>VLOOKUP($C36,#REF!,4,FALSE)</f>
        <v>#REF!</v>
      </c>
      <c r="G36" s="21" t="e">
        <f>VLOOKUP($C36,#REF!,5,FALSE)</f>
        <v>#REF!</v>
      </c>
      <c r="H36" s="21" t="e">
        <f>VLOOKUP($C36,#REF!,6,FALSE)</f>
        <v>#REF!</v>
      </c>
      <c r="I36" s="23" t="e">
        <f>VLOOKUP($C36,#REF!,7,FALSE)</f>
        <v>#REF!</v>
      </c>
      <c r="J36" s="21" t="e">
        <f>VLOOKUP($C36,#REF!,8,FALSE)</f>
        <v>#REF!</v>
      </c>
      <c r="K36" s="21" t="e">
        <f>VLOOKUP($C36,#REF!,9,FALSE)</f>
        <v>#REF!</v>
      </c>
      <c r="L36" s="22" t="e">
        <f>VLOOKUP($C36,#REF!,10,FALSE)</f>
        <v>#REF!</v>
      </c>
      <c r="M36" s="24" t="e">
        <f>VLOOKUP($C36,#REF!,11,FALSE)</f>
        <v>#REF!</v>
      </c>
    </row>
    <row r="37" spans="1:13" ht="15" customHeight="1">
      <c r="A37" s="12"/>
      <c r="B37" s="48">
        <v>14</v>
      </c>
      <c r="C37" s="58" t="s">
        <v>171</v>
      </c>
      <c r="D37" s="21" t="e">
        <f>VLOOKUP($C37,#REF!,2,FALSE)</f>
        <v>#REF!</v>
      </c>
      <c r="E37" s="22" t="e">
        <f>VLOOKUP($C37,#REF!,3,FALSE)</f>
        <v>#REF!</v>
      </c>
      <c r="F37" s="21" t="e">
        <f>VLOOKUP($C37,#REF!,4,FALSE)</f>
        <v>#REF!</v>
      </c>
      <c r="G37" s="21" t="e">
        <f>VLOOKUP($C37,#REF!,5,FALSE)</f>
        <v>#REF!</v>
      </c>
      <c r="H37" s="21" t="e">
        <f>VLOOKUP($C37,#REF!,6,FALSE)</f>
        <v>#REF!</v>
      </c>
      <c r="I37" s="23" t="e">
        <f>VLOOKUP($C37,#REF!,7,FALSE)</f>
        <v>#REF!</v>
      </c>
      <c r="J37" s="21" t="e">
        <f>VLOOKUP($C37,#REF!,8,FALSE)</f>
        <v>#REF!</v>
      </c>
      <c r="K37" s="21" t="e">
        <f>VLOOKUP($C37,#REF!,9,FALSE)</f>
        <v>#REF!</v>
      </c>
      <c r="L37" s="22" t="e">
        <f>VLOOKUP($C37,#REF!,10,FALSE)</f>
        <v>#REF!</v>
      </c>
      <c r="M37" s="24" t="e">
        <f>VLOOKUP($C37,#REF!,11,FALSE)</f>
        <v>#REF!</v>
      </c>
    </row>
    <row r="38" spans="1:13" ht="15" customHeight="1">
      <c r="B38" s="48">
        <v>15</v>
      </c>
      <c r="C38" s="58" t="s">
        <v>181</v>
      </c>
      <c r="D38" s="21" t="e">
        <f>VLOOKUP($C38,#REF!,2,FALSE)</f>
        <v>#REF!</v>
      </c>
      <c r="E38" s="22" t="e">
        <f>VLOOKUP($C38,#REF!,3,FALSE)</f>
        <v>#REF!</v>
      </c>
      <c r="F38" s="21" t="e">
        <f>VLOOKUP($C38,#REF!,4,FALSE)</f>
        <v>#REF!</v>
      </c>
      <c r="G38" s="21" t="e">
        <f>VLOOKUP($C38,#REF!,5,FALSE)</f>
        <v>#REF!</v>
      </c>
      <c r="H38" s="21" t="e">
        <f>VLOOKUP($C38,#REF!,6,FALSE)</f>
        <v>#REF!</v>
      </c>
      <c r="I38" s="23" t="e">
        <f>VLOOKUP($C38,#REF!,7,FALSE)</f>
        <v>#REF!</v>
      </c>
      <c r="J38" s="21" t="e">
        <f>VLOOKUP($C38,#REF!,8,FALSE)</f>
        <v>#REF!</v>
      </c>
      <c r="K38" s="21" t="e">
        <f>VLOOKUP($C38,#REF!,9,FALSE)</f>
        <v>#REF!</v>
      </c>
      <c r="L38" s="22" t="e">
        <f>VLOOKUP($C38,#REF!,10,FALSE)</f>
        <v>#REF!</v>
      </c>
      <c r="M38" s="24" t="e">
        <f>VLOOKUP($C38,#REF!,11,FALSE)</f>
        <v>#REF!</v>
      </c>
    </row>
    <row r="39" spans="1:13" ht="15" customHeight="1">
      <c r="B39" s="49">
        <v>16</v>
      </c>
      <c r="C39" s="59" t="s">
        <v>182</v>
      </c>
      <c r="D39" s="25" t="e">
        <f>VLOOKUP($C39,#REF!,2,FALSE)</f>
        <v>#REF!</v>
      </c>
      <c r="E39" s="26" t="e">
        <f>VLOOKUP($C39,#REF!,3,FALSE)</f>
        <v>#REF!</v>
      </c>
      <c r="F39" s="25" t="e">
        <f>VLOOKUP($C39,#REF!,4,FALSE)</f>
        <v>#REF!</v>
      </c>
      <c r="G39" s="25" t="e">
        <f>VLOOKUP($C39,#REF!,5,FALSE)</f>
        <v>#REF!</v>
      </c>
      <c r="H39" s="25" t="e">
        <f>VLOOKUP($C39,#REF!,6,FALSE)</f>
        <v>#REF!</v>
      </c>
      <c r="I39" s="27" t="e">
        <f>VLOOKUP($C39,#REF!,7,FALSE)</f>
        <v>#REF!</v>
      </c>
      <c r="J39" s="25" t="e">
        <f>VLOOKUP($C39,#REF!,8,FALSE)</f>
        <v>#REF!</v>
      </c>
      <c r="K39" s="25" t="e">
        <f>VLOOKUP($C39,#REF!,9,FALSE)</f>
        <v>#REF!</v>
      </c>
      <c r="L39" s="26" t="e">
        <f>VLOOKUP($C39,#REF!,10,FALSE)</f>
        <v>#REF!</v>
      </c>
      <c r="M39" s="28" t="e">
        <f>VLOOKUP($C39,#REF!,11,FALSE)</f>
        <v>#REF!</v>
      </c>
    </row>
    <row r="40" spans="1:13">
      <c r="B40" s="4"/>
      <c r="C40" s="7"/>
      <c r="D40" s="4"/>
      <c r="E40" s="4"/>
      <c r="F40" s="4"/>
      <c r="G40" s="4"/>
      <c r="H40" s="4"/>
      <c r="I40" s="4"/>
      <c r="J40" s="4"/>
      <c r="K40" s="4"/>
      <c r="L40" s="4"/>
      <c r="M40" s="4"/>
    </row>
  </sheetData>
  <mergeCells count="10">
    <mergeCell ref="B1:I1"/>
    <mergeCell ref="E2:M2"/>
    <mergeCell ref="B21:I21"/>
    <mergeCell ref="E22:M22"/>
    <mergeCell ref="B2:B3"/>
    <mergeCell ref="B22:B23"/>
    <mergeCell ref="C2:C3"/>
    <mergeCell ref="C22:C23"/>
    <mergeCell ref="D2:D3"/>
    <mergeCell ref="D22:D23"/>
  </mergeCells>
  <phoneticPr fontId="28"/>
  <printOptions horizontalCentered="1" verticalCentered="1"/>
  <pageMargins left="0.39305555555555555" right="0.39305555555555555" top="0.59027777777777779" bottom="0.39305555555555555" header="0" footer="0"/>
  <pageSetup paperSize="9" scale="98" firstPageNumber="4294963191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A1:V41"/>
  <sheetViews>
    <sheetView workbookViewId="0">
      <selection activeCell="I9" sqref="I9"/>
    </sheetView>
  </sheetViews>
  <sheetFormatPr baseColWidth="10" defaultColWidth="9" defaultRowHeight="14"/>
  <cols>
    <col min="1" max="1" width="15.33203125" style="30" bestFit="1" customWidth="1"/>
    <col min="2" max="3" width="2.33203125" style="30" customWidth="1"/>
    <col min="4" max="4" width="15.33203125" style="30" bestFit="1" customWidth="1"/>
    <col min="5" max="6" width="3.1640625" style="30" customWidth="1"/>
    <col min="7" max="7" width="13" style="30" bestFit="1" customWidth="1"/>
    <col min="8" max="8" width="4.1640625" style="30" bestFit="1" customWidth="1"/>
    <col min="9" max="9" width="10.6640625" style="30" bestFit="1" customWidth="1"/>
    <col min="10" max="10" width="5.1640625" style="30" customWidth="1"/>
    <col min="11" max="11" width="13" style="30" bestFit="1" customWidth="1"/>
    <col min="12" max="12" width="4.1640625" style="30" bestFit="1" customWidth="1"/>
    <col min="13" max="13" width="10.6640625" style="30" bestFit="1" customWidth="1"/>
    <col min="14" max="14" width="3.83203125" style="30" customWidth="1"/>
    <col min="15" max="15" width="13" style="30" bestFit="1" customWidth="1"/>
    <col min="16" max="16" width="4.1640625" style="30" bestFit="1" customWidth="1"/>
    <col min="17" max="17" width="10.6640625" style="30" bestFit="1" customWidth="1"/>
    <col min="18" max="18" width="4.6640625" style="30" customWidth="1"/>
    <col min="19" max="19" width="13" style="30" bestFit="1" customWidth="1"/>
    <col min="20" max="20" width="4.1640625" style="30" bestFit="1" customWidth="1"/>
    <col min="21" max="21" width="10.6640625" style="30" bestFit="1" customWidth="1"/>
    <col min="22" max="22" width="4.33203125" style="30" customWidth="1"/>
    <col min="23" max="16384" width="9" style="30"/>
  </cols>
  <sheetData>
    <row r="1" spans="1:22">
      <c r="A1" s="30" t="s">
        <v>23</v>
      </c>
      <c r="D1" s="30" t="s">
        <v>24</v>
      </c>
      <c r="G1" s="30" t="s">
        <v>25</v>
      </c>
      <c r="K1" s="30" t="s">
        <v>26</v>
      </c>
      <c r="O1" s="30" t="s">
        <v>27</v>
      </c>
      <c r="S1" s="30" t="s">
        <v>28</v>
      </c>
    </row>
    <row r="2" spans="1:22">
      <c r="A2" s="61" t="s">
        <v>34</v>
      </c>
      <c r="D2" s="61" t="s">
        <v>38</v>
      </c>
      <c r="G2" s="61" t="s">
        <v>137</v>
      </c>
      <c r="H2" s="61" t="s">
        <v>43</v>
      </c>
      <c r="I2" s="61" t="s">
        <v>34</v>
      </c>
      <c r="J2" s="65"/>
      <c r="K2" s="61" t="s">
        <v>52</v>
      </c>
      <c r="L2" s="61" t="s">
        <v>42</v>
      </c>
      <c r="M2" s="61" t="s">
        <v>38</v>
      </c>
      <c r="N2" s="65"/>
      <c r="O2" s="61" t="s">
        <v>141</v>
      </c>
      <c r="P2" s="61" t="s">
        <v>42</v>
      </c>
      <c r="Q2" s="61" t="s">
        <v>39</v>
      </c>
      <c r="R2" s="65"/>
      <c r="S2" s="61" t="s">
        <v>145</v>
      </c>
      <c r="T2" s="61" t="s">
        <v>43</v>
      </c>
      <c r="U2" s="61" t="s">
        <v>38</v>
      </c>
      <c r="V2" s="65"/>
    </row>
    <row r="3" spans="1:22">
      <c r="A3" s="61" t="s">
        <v>30</v>
      </c>
      <c r="D3" s="61" t="s">
        <v>47</v>
      </c>
      <c r="G3" s="61" t="s">
        <v>138</v>
      </c>
      <c r="H3" s="61" t="s">
        <v>43</v>
      </c>
      <c r="I3" s="61" t="s">
        <v>34</v>
      </c>
      <c r="J3" s="65"/>
      <c r="K3" s="61" t="s">
        <v>145</v>
      </c>
      <c r="L3" s="61" t="s">
        <v>43</v>
      </c>
      <c r="M3" s="61" t="s">
        <v>38</v>
      </c>
      <c r="N3" s="65"/>
      <c r="O3" s="61" t="s">
        <v>151</v>
      </c>
      <c r="P3" s="61" t="s">
        <v>42</v>
      </c>
      <c r="Q3" s="61"/>
      <c r="R3" s="65"/>
      <c r="S3" s="61" t="s">
        <v>147</v>
      </c>
      <c r="T3" s="61" t="s">
        <v>43</v>
      </c>
      <c r="U3" s="61"/>
      <c r="V3" s="65"/>
    </row>
    <row r="4" spans="1:22">
      <c r="A4" s="61" t="s">
        <v>29</v>
      </c>
      <c r="D4" s="61" t="s">
        <v>51</v>
      </c>
      <c r="G4" s="61" t="s">
        <v>139</v>
      </c>
      <c r="H4" s="61" t="s">
        <v>42</v>
      </c>
      <c r="I4" s="61" t="s">
        <v>30</v>
      </c>
      <c r="J4" s="65"/>
      <c r="K4" s="61" t="s">
        <v>146</v>
      </c>
      <c r="L4" s="61" t="s">
        <v>42</v>
      </c>
      <c r="M4" s="61" t="s">
        <v>150</v>
      </c>
      <c r="N4" s="65"/>
      <c r="O4" s="61" t="s">
        <v>138</v>
      </c>
      <c r="P4" s="61" t="s">
        <v>43</v>
      </c>
      <c r="Q4" s="61" t="s">
        <v>34</v>
      </c>
      <c r="R4" s="65"/>
      <c r="S4" s="61" t="s">
        <v>146</v>
      </c>
      <c r="T4" s="61" t="s">
        <v>42</v>
      </c>
      <c r="U4" s="61" t="s">
        <v>150</v>
      </c>
      <c r="V4" s="65"/>
    </row>
    <row r="5" spans="1:22">
      <c r="A5" s="61" t="s">
        <v>39</v>
      </c>
      <c r="D5" s="61" t="s">
        <v>29</v>
      </c>
      <c r="G5" s="61" t="s">
        <v>140</v>
      </c>
      <c r="H5" s="61" t="s">
        <v>42</v>
      </c>
      <c r="I5" s="61" t="s">
        <v>29</v>
      </c>
      <c r="J5" s="65"/>
      <c r="K5" s="61" t="s">
        <v>147</v>
      </c>
      <c r="L5" s="61" t="s">
        <v>43</v>
      </c>
      <c r="M5" s="61" t="s">
        <v>38</v>
      </c>
      <c r="N5" s="65"/>
      <c r="O5" s="61" t="s">
        <v>152</v>
      </c>
      <c r="P5" s="61" t="s">
        <v>43</v>
      </c>
      <c r="Q5" s="61"/>
      <c r="R5" s="65"/>
      <c r="S5" s="61" t="s">
        <v>160</v>
      </c>
      <c r="T5" s="61" t="s">
        <v>42</v>
      </c>
      <c r="U5" s="61"/>
      <c r="V5" s="65"/>
    </row>
    <row r="6" spans="1:22">
      <c r="A6" s="61" t="s">
        <v>59</v>
      </c>
      <c r="D6" s="61" t="s">
        <v>56</v>
      </c>
      <c r="G6" s="61" t="s">
        <v>141</v>
      </c>
      <c r="H6" s="61" t="s">
        <v>42</v>
      </c>
      <c r="I6" s="61" t="s">
        <v>39</v>
      </c>
      <c r="J6" s="65"/>
      <c r="K6" s="61" t="s">
        <v>53</v>
      </c>
      <c r="L6" s="61" t="s">
        <v>42</v>
      </c>
      <c r="M6" s="61" t="s">
        <v>38</v>
      </c>
      <c r="N6" s="65"/>
      <c r="O6" s="61" t="s">
        <v>140</v>
      </c>
      <c r="P6" s="61" t="s">
        <v>42</v>
      </c>
      <c r="Q6" s="61" t="s">
        <v>29</v>
      </c>
      <c r="R6" s="65"/>
      <c r="S6" s="61" t="s">
        <v>161</v>
      </c>
      <c r="T6" s="61" t="s">
        <v>42</v>
      </c>
      <c r="U6" s="61" t="s">
        <v>51</v>
      </c>
      <c r="V6" s="65"/>
    </row>
    <row r="7" spans="1:22">
      <c r="A7" s="61" t="s">
        <v>49</v>
      </c>
      <c r="D7" s="61" t="s">
        <v>30</v>
      </c>
      <c r="G7" s="61" t="s">
        <v>142</v>
      </c>
      <c r="H7" s="61" t="s">
        <v>42</v>
      </c>
      <c r="I7" s="61" t="s">
        <v>30</v>
      </c>
      <c r="J7" s="65"/>
      <c r="K7" s="61" t="s">
        <v>148</v>
      </c>
      <c r="L7" s="61" t="s">
        <v>43</v>
      </c>
      <c r="M7" s="61" t="s">
        <v>38</v>
      </c>
      <c r="N7" s="65"/>
      <c r="O7" s="61" t="s">
        <v>153</v>
      </c>
      <c r="P7" s="61" t="s">
        <v>42</v>
      </c>
      <c r="Q7" s="61"/>
      <c r="R7" s="65"/>
      <c r="S7" s="61" t="s">
        <v>162</v>
      </c>
      <c r="T7" s="61" t="s">
        <v>43</v>
      </c>
      <c r="U7" s="61"/>
      <c r="V7" s="65"/>
    </row>
    <row r="8" spans="1:22">
      <c r="A8" s="62" t="s">
        <v>50</v>
      </c>
      <c r="D8" s="61" t="s">
        <v>39</v>
      </c>
      <c r="G8" s="61" t="s">
        <v>143</v>
      </c>
      <c r="H8" s="61" t="s">
        <v>43</v>
      </c>
      <c r="I8" s="61" t="s">
        <v>34</v>
      </c>
      <c r="J8" s="65"/>
      <c r="K8" s="61" t="s">
        <v>149</v>
      </c>
      <c r="L8" s="61" t="s">
        <v>43</v>
      </c>
      <c r="M8" s="61" t="s">
        <v>51</v>
      </c>
      <c r="N8" s="65"/>
      <c r="O8" s="61" t="s">
        <v>139</v>
      </c>
      <c r="P8" s="61" t="s">
        <v>42</v>
      </c>
      <c r="Q8" s="61" t="s">
        <v>30</v>
      </c>
      <c r="R8" s="65"/>
      <c r="S8" s="61" t="s">
        <v>163</v>
      </c>
      <c r="T8" s="61" t="s">
        <v>42</v>
      </c>
      <c r="U8" s="61" t="s">
        <v>29</v>
      </c>
      <c r="V8" s="65"/>
    </row>
    <row r="9" spans="1:22">
      <c r="A9" s="62" t="s">
        <v>31</v>
      </c>
      <c r="D9" s="62" t="s">
        <v>50</v>
      </c>
      <c r="G9" s="61" t="s">
        <v>144</v>
      </c>
      <c r="H9" s="61" t="s">
        <v>42</v>
      </c>
      <c r="I9" s="61" t="s">
        <v>39</v>
      </c>
      <c r="J9" s="65"/>
      <c r="K9" s="62" t="s">
        <v>67</v>
      </c>
      <c r="L9" s="62" t="s">
        <v>43</v>
      </c>
      <c r="M9" s="62" t="s">
        <v>31</v>
      </c>
      <c r="N9" s="65"/>
      <c r="O9" s="61" t="s">
        <v>142</v>
      </c>
      <c r="P9" s="61" t="s">
        <v>42</v>
      </c>
      <c r="Q9" s="61"/>
      <c r="R9" s="65"/>
      <c r="S9" s="61" t="s">
        <v>164</v>
      </c>
      <c r="T9" s="61" t="s">
        <v>42</v>
      </c>
      <c r="U9" s="61"/>
      <c r="V9" s="65"/>
    </row>
    <row r="10" spans="1:22">
      <c r="A10" s="63" t="s">
        <v>32</v>
      </c>
      <c r="D10" s="62" t="s">
        <v>31</v>
      </c>
      <c r="G10" s="62" t="s">
        <v>54</v>
      </c>
      <c r="H10" s="62" t="s">
        <v>42</v>
      </c>
      <c r="I10" s="62" t="s">
        <v>31</v>
      </c>
      <c r="J10" s="65"/>
      <c r="K10" s="62" t="s">
        <v>68</v>
      </c>
      <c r="L10" s="62" t="s">
        <v>43</v>
      </c>
      <c r="M10" s="62" t="s">
        <v>31</v>
      </c>
      <c r="N10" s="65"/>
      <c r="O10" s="61" t="s">
        <v>154</v>
      </c>
      <c r="P10" s="61" t="s">
        <v>42</v>
      </c>
      <c r="Q10" s="61" t="s">
        <v>30</v>
      </c>
      <c r="R10" s="65"/>
      <c r="S10" s="61" t="s">
        <v>148</v>
      </c>
      <c r="T10" s="61" t="s">
        <v>43</v>
      </c>
      <c r="U10" s="61" t="s">
        <v>38</v>
      </c>
      <c r="V10" s="65"/>
    </row>
    <row r="11" spans="1:22">
      <c r="A11" s="63" t="s">
        <v>35</v>
      </c>
      <c r="D11" s="63" t="s">
        <v>35</v>
      </c>
      <c r="G11" s="62" t="s">
        <v>65</v>
      </c>
      <c r="H11" s="62" t="s">
        <v>42</v>
      </c>
      <c r="I11" s="62" t="s">
        <v>50</v>
      </c>
      <c r="J11" s="65"/>
      <c r="K11" s="62" t="s">
        <v>69</v>
      </c>
      <c r="L11" s="62" t="s">
        <v>42</v>
      </c>
      <c r="M11" s="62" t="s">
        <v>50</v>
      </c>
      <c r="N11" s="65"/>
      <c r="O11" s="61" t="s">
        <v>155</v>
      </c>
      <c r="P11" s="61" t="s">
        <v>42</v>
      </c>
      <c r="Q11" s="61"/>
      <c r="R11" s="65"/>
      <c r="S11" s="61" t="s">
        <v>165</v>
      </c>
      <c r="T11" s="61" t="s">
        <v>43</v>
      </c>
      <c r="U11" s="61"/>
      <c r="V11" s="65"/>
    </row>
    <row r="12" spans="1:22">
      <c r="A12" s="63" t="s">
        <v>37</v>
      </c>
      <c r="D12" s="63" t="s">
        <v>40</v>
      </c>
      <c r="G12" s="62" t="s">
        <v>66</v>
      </c>
      <c r="H12" s="62" t="s">
        <v>42</v>
      </c>
      <c r="I12" s="62" t="s">
        <v>50</v>
      </c>
      <c r="J12" s="65"/>
      <c r="K12" s="63" t="s">
        <v>78</v>
      </c>
      <c r="L12" s="63" t="s">
        <v>42</v>
      </c>
      <c r="M12" s="63" t="s">
        <v>79</v>
      </c>
      <c r="N12" s="65"/>
      <c r="O12" s="61" t="s">
        <v>156</v>
      </c>
      <c r="P12" s="61" t="s">
        <v>42</v>
      </c>
      <c r="Q12" s="61" t="s">
        <v>59</v>
      </c>
      <c r="R12" s="65"/>
      <c r="S12" s="61" t="s">
        <v>166</v>
      </c>
      <c r="T12" s="61" t="s">
        <v>42</v>
      </c>
      <c r="U12" s="61" t="s">
        <v>29</v>
      </c>
      <c r="V12" s="65"/>
    </row>
    <row r="13" spans="1:22">
      <c r="A13" s="63" t="s">
        <v>60</v>
      </c>
      <c r="D13" s="63" t="s">
        <v>32</v>
      </c>
      <c r="G13" s="63" t="s">
        <v>70</v>
      </c>
      <c r="H13" s="63" t="s">
        <v>42</v>
      </c>
      <c r="I13" s="63" t="s">
        <v>35</v>
      </c>
      <c r="J13" s="65"/>
      <c r="K13" s="63" t="s">
        <v>80</v>
      </c>
      <c r="L13" s="63" t="s">
        <v>42</v>
      </c>
      <c r="M13" s="63" t="s">
        <v>40</v>
      </c>
      <c r="N13" s="65"/>
      <c r="O13" s="61" t="s">
        <v>157</v>
      </c>
      <c r="P13" s="61" t="s">
        <v>42</v>
      </c>
      <c r="Q13" s="61"/>
      <c r="R13" s="65"/>
      <c r="S13" s="61" t="s">
        <v>167</v>
      </c>
      <c r="T13" s="61" t="s">
        <v>42</v>
      </c>
      <c r="U13" s="61"/>
      <c r="V13" s="65"/>
    </row>
    <row r="14" spans="1:22">
      <c r="A14" s="64" t="s">
        <v>33</v>
      </c>
      <c r="D14" s="63" t="s">
        <v>60</v>
      </c>
      <c r="G14" s="63" t="s">
        <v>71</v>
      </c>
      <c r="H14" s="63" t="s">
        <v>42</v>
      </c>
      <c r="I14" s="63" t="s">
        <v>35</v>
      </c>
      <c r="J14" s="65"/>
      <c r="K14" s="63" t="s">
        <v>81</v>
      </c>
      <c r="L14" s="63" t="s">
        <v>43</v>
      </c>
      <c r="M14" s="63" t="s">
        <v>35</v>
      </c>
      <c r="N14" s="65"/>
      <c r="O14" s="61" t="s">
        <v>158</v>
      </c>
      <c r="P14" s="61" t="s">
        <v>42</v>
      </c>
      <c r="Q14" s="61" t="s">
        <v>29</v>
      </c>
      <c r="R14" s="65"/>
      <c r="S14" s="62" t="s">
        <v>101</v>
      </c>
      <c r="T14" s="62" t="s">
        <v>43</v>
      </c>
      <c r="U14" s="62" t="s">
        <v>31</v>
      </c>
      <c r="V14" s="65"/>
    </row>
    <row r="15" spans="1:22">
      <c r="A15" s="64" t="s">
        <v>61</v>
      </c>
      <c r="D15" s="64" t="s">
        <v>64</v>
      </c>
      <c r="G15" s="63" t="s">
        <v>72</v>
      </c>
      <c r="H15" s="63" t="s">
        <v>42</v>
      </c>
      <c r="I15" s="63" t="s">
        <v>35</v>
      </c>
      <c r="J15" s="65"/>
      <c r="K15" s="63" t="s">
        <v>82</v>
      </c>
      <c r="L15" s="63" t="s">
        <v>43</v>
      </c>
      <c r="M15" s="63" t="s">
        <v>35</v>
      </c>
      <c r="N15" s="65"/>
      <c r="O15" s="61" t="s">
        <v>159</v>
      </c>
      <c r="P15" s="61" t="s">
        <v>42</v>
      </c>
      <c r="Q15" s="61"/>
      <c r="R15" s="65"/>
      <c r="S15" s="62" t="s">
        <v>102</v>
      </c>
      <c r="T15" s="62" t="s">
        <v>43</v>
      </c>
      <c r="U15" s="62"/>
      <c r="V15" s="65"/>
    </row>
    <row r="16" spans="1:22">
      <c r="A16" s="64" t="s">
        <v>62</v>
      </c>
      <c r="D16" s="64" t="s">
        <v>33</v>
      </c>
      <c r="G16" s="63" t="s">
        <v>73</v>
      </c>
      <c r="H16" s="63" t="s">
        <v>42</v>
      </c>
      <c r="I16" s="63" t="s">
        <v>74</v>
      </c>
      <c r="J16" s="65"/>
      <c r="K16" s="63" t="s">
        <v>83</v>
      </c>
      <c r="L16" s="63" t="s">
        <v>42</v>
      </c>
      <c r="M16" s="63" t="s">
        <v>60</v>
      </c>
      <c r="N16" s="65"/>
      <c r="O16" s="62" t="s">
        <v>54</v>
      </c>
      <c r="P16" s="62" t="s">
        <v>42</v>
      </c>
      <c r="Q16" s="62" t="s">
        <v>31</v>
      </c>
      <c r="R16" s="65"/>
      <c r="S16" s="62" t="s">
        <v>103</v>
      </c>
      <c r="T16" s="62" t="s">
        <v>42</v>
      </c>
      <c r="U16" s="62" t="s">
        <v>44</v>
      </c>
      <c r="V16" s="65"/>
    </row>
    <row r="17" spans="1:22">
      <c r="A17" s="64" t="s">
        <v>63</v>
      </c>
      <c r="D17" s="64" t="s">
        <v>61</v>
      </c>
      <c r="G17" s="63" t="s">
        <v>75</v>
      </c>
      <c r="H17" s="63" t="s">
        <v>43</v>
      </c>
      <c r="I17" s="63" t="s">
        <v>32</v>
      </c>
      <c r="J17" s="65"/>
      <c r="K17" s="63" t="s">
        <v>84</v>
      </c>
      <c r="L17" s="63" t="s">
        <v>43</v>
      </c>
      <c r="M17" s="63" t="s">
        <v>35</v>
      </c>
      <c r="N17" s="65"/>
      <c r="O17" s="62" t="s">
        <v>99</v>
      </c>
      <c r="P17" s="62" t="s">
        <v>43</v>
      </c>
      <c r="Q17" s="62"/>
      <c r="R17" s="65"/>
      <c r="S17" s="62" t="s">
        <v>104</v>
      </c>
      <c r="T17" s="62" t="s">
        <v>42</v>
      </c>
      <c r="U17" s="62"/>
      <c r="V17" s="65"/>
    </row>
    <row r="18" spans="1:22">
      <c r="G18" s="63" t="s">
        <v>76</v>
      </c>
      <c r="H18" s="63" t="s">
        <v>42</v>
      </c>
      <c r="I18" s="63" t="s">
        <v>41</v>
      </c>
      <c r="J18" s="65"/>
      <c r="K18" s="63" t="s">
        <v>85</v>
      </c>
      <c r="L18" s="63" t="s">
        <v>42</v>
      </c>
      <c r="M18" s="63" t="s">
        <v>74</v>
      </c>
      <c r="N18" s="65"/>
      <c r="O18" s="62" t="s">
        <v>66</v>
      </c>
      <c r="P18" s="62" t="s">
        <v>42</v>
      </c>
      <c r="Q18" s="62" t="s">
        <v>50</v>
      </c>
      <c r="R18" s="65"/>
      <c r="S18" s="62" t="s">
        <v>105</v>
      </c>
      <c r="T18" s="62" t="s">
        <v>42</v>
      </c>
      <c r="U18" s="62" t="s">
        <v>50</v>
      </c>
      <c r="V18" s="65"/>
    </row>
    <row r="19" spans="1:22">
      <c r="G19" s="63" t="s">
        <v>77</v>
      </c>
      <c r="H19" s="63" t="s">
        <v>42</v>
      </c>
      <c r="I19" s="63" t="s">
        <v>41</v>
      </c>
      <c r="J19" s="65"/>
      <c r="K19" s="63" t="s">
        <v>86</v>
      </c>
      <c r="L19" s="63" t="s">
        <v>42</v>
      </c>
      <c r="M19" s="63" t="s">
        <v>36</v>
      </c>
      <c r="N19" s="65"/>
      <c r="O19" s="62" t="s">
        <v>100</v>
      </c>
      <c r="P19" s="62" t="s">
        <v>42</v>
      </c>
      <c r="Q19" s="62"/>
      <c r="R19" s="65"/>
      <c r="S19" s="62" t="s">
        <v>106</v>
      </c>
      <c r="T19" s="62" t="s">
        <v>42</v>
      </c>
      <c r="U19" s="62"/>
      <c r="V19" s="65"/>
    </row>
    <row r="20" spans="1:22">
      <c r="G20" s="64" t="s">
        <v>87</v>
      </c>
      <c r="H20" s="64" t="s">
        <v>43</v>
      </c>
      <c r="I20" s="64" t="s">
        <v>33</v>
      </c>
      <c r="J20" s="65"/>
      <c r="K20" s="64" t="s">
        <v>93</v>
      </c>
      <c r="L20" s="64" t="s">
        <v>42</v>
      </c>
      <c r="M20" s="64" t="s">
        <v>64</v>
      </c>
      <c r="N20" s="65"/>
      <c r="O20" s="63" t="s">
        <v>107</v>
      </c>
      <c r="P20" s="63" t="s">
        <v>42</v>
      </c>
      <c r="Q20" s="63" t="s">
        <v>32</v>
      </c>
      <c r="R20" s="65"/>
      <c r="S20" s="63" t="s">
        <v>119</v>
      </c>
      <c r="T20" s="63" t="s">
        <v>43</v>
      </c>
      <c r="U20" s="63" t="s">
        <v>35</v>
      </c>
      <c r="V20" s="65"/>
    </row>
    <row r="21" spans="1:22">
      <c r="G21" s="64" t="s">
        <v>88</v>
      </c>
      <c r="H21" s="64" t="s">
        <v>43</v>
      </c>
      <c r="I21" s="64" t="s">
        <v>33</v>
      </c>
      <c r="J21" s="65"/>
      <c r="K21" s="64" t="s">
        <v>94</v>
      </c>
      <c r="L21" s="64" t="s">
        <v>42</v>
      </c>
      <c r="M21" s="64" t="s">
        <v>61</v>
      </c>
      <c r="N21" s="65"/>
      <c r="O21" s="63" t="s">
        <v>75</v>
      </c>
      <c r="P21" s="63" t="s">
        <v>43</v>
      </c>
      <c r="Q21" s="63"/>
      <c r="R21" s="65"/>
      <c r="S21" s="63" t="s">
        <v>84</v>
      </c>
      <c r="T21" s="63" t="s">
        <v>43</v>
      </c>
      <c r="U21" s="63"/>
      <c r="V21" s="65"/>
    </row>
    <row r="22" spans="1:22">
      <c r="G22" s="64" t="s">
        <v>89</v>
      </c>
      <c r="H22" s="64" t="s">
        <v>43</v>
      </c>
      <c r="I22" s="64" t="s">
        <v>33</v>
      </c>
      <c r="J22" s="65"/>
      <c r="K22" s="64" t="s">
        <v>95</v>
      </c>
      <c r="L22" s="64" t="s">
        <v>42</v>
      </c>
      <c r="M22" s="64" t="s">
        <v>61</v>
      </c>
      <c r="N22" s="65"/>
      <c r="O22" s="63" t="s">
        <v>108</v>
      </c>
      <c r="P22" s="63" t="s">
        <v>43</v>
      </c>
      <c r="Q22" s="63" t="s">
        <v>32</v>
      </c>
      <c r="R22" s="65"/>
      <c r="S22" s="63" t="s">
        <v>83</v>
      </c>
      <c r="T22" s="63" t="s">
        <v>42</v>
      </c>
      <c r="U22" s="63" t="s">
        <v>60</v>
      </c>
      <c r="V22" s="65"/>
    </row>
    <row r="23" spans="1:22">
      <c r="G23" s="64" t="s">
        <v>90</v>
      </c>
      <c r="H23" s="64" t="s">
        <v>43</v>
      </c>
      <c r="I23" s="64" t="s">
        <v>33</v>
      </c>
      <c r="J23" s="65"/>
      <c r="K23" s="64" t="s">
        <v>96</v>
      </c>
      <c r="L23" s="64" t="s">
        <v>42</v>
      </c>
      <c r="M23" s="64" t="s">
        <v>64</v>
      </c>
      <c r="N23" s="65"/>
      <c r="O23" s="63" t="s">
        <v>109</v>
      </c>
      <c r="P23" s="63" t="s">
        <v>42</v>
      </c>
      <c r="Q23" s="63"/>
      <c r="R23" s="65"/>
      <c r="S23" s="63" t="s">
        <v>120</v>
      </c>
      <c r="T23" s="63" t="s">
        <v>42</v>
      </c>
      <c r="U23" s="63"/>
      <c r="V23" s="65"/>
    </row>
    <row r="24" spans="1:22">
      <c r="G24" s="64" t="s">
        <v>91</v>
      </c>
      <c r="H24" s="64" t="s">
        <v>42</v>
      </c>
      <c r="I24" s="64" t="s">
        <v>33</v>
      </c>
      <c r="J24" s="65"/>
      <c r="K24" s="64" t="s">
        <v>97</v>
      </c>
      <c r="L24" s="64" t="s">
        <v>42</v>
      </c>
      <c r="M24" s="64" t="s">
        <v>33</v>
      </c>
      <c r="N24" s="65"/>
      <c r="O24" s="63" t="s">
        <v>110</v>
      </c>
      <c r="P24" s="63" t="s">
        <v>43</v>
      </c>
      <c r="Q24" s="63" t="s">
        <v>32</v>
      </c>
      <c r="R24" s="65"/>
      <c r="S24" s="63" t="s">
        <v>80</v>
      </c>
      <c r="T24" s="63" t="s">
        <v>42</v>
      </c>
      <c r="U24" s="63" t="s">
        <v>40</v>
      </c>
      <c r="V24" s="65"/>
    </row>
    <row r="25" spans="1:22">
      <c r="G25" s="64" t="s">
        <v>92</v>
      </c>
      <c r="H25" s="64" t="s">
        <v>42</v>
      </c>
      <c r="I25" s="64" t="s">
        <v>33</v>
      </c>
      <c r="J25" s="65"/>
      <c r="K25" s="64" t="s">
        <v>98</v>
      </c>
      <c r="L25" s="64" t="s">
        <v>42</v>
      </c>
      <c r="M25" s="64" t="s">
        <v>33</v>
      </c>
      <c r="N25" s="65"/>
      <c r="O25" s="63" t="s">
        <v>111</v>
      </c>
      <c r="P25" s="63" t="s">
        <v>43</v>
      </c>
      <c r="Q25" s="63"/>
      <c r="R25" s="65"/>
      <c r="S25" s="63" t="s">
        <v>121</v>
      </c>
      <c r="T25" s="63" t="s">
        <v>43</v>
      </c>
      <c r="U25" s="63"/>
      <c r="V25" s="65"/>
    </row>
    <row r="26" spans="1:22">
      <c r="O26" s="63" t="s">
        <v>112</v>
      </c>
      <c r="P26" s="63" t="s">
        <v>42</v>
      </c>
      <c r="Q26" s="63" t="s">
        <v>35</v>
      </c>
      <c r="R26" s="65"/>
      <c r="S26" s="63" t="s">
        <v>122</v>
      </c>
      <c r="T26" s="63" t="s">
        <v>43</v>
      </c>
      <c r="U26" s="63" t="s">
        <v>35</v>
      </c>
      <c r="V26" s="65"/>
    </row>
    <row r="27" spans="1:22">
      <c r="O27" s="63" t="s">
        <v>113</v>
      </c>
      <c r="P27" s="63" t="s">
        <v>42</v>
      </c>
      <c r="Q27" s="63"/>
      <c r="R27" s="65"/>
      <c r="S27" s="63" t="s">
        <v>82</v>
      </c>
      <c r="T27" s="63" t="s">
        <v>43</v>
      </c>
      <c r="U27" s="63"/>
      <c r="V27" s="65"/>
    </row>
    <row r="28" spans="1:22">
      <c r="O28" s="63" t="s">
        <v>114</v>
      </c>
      <c r="P28" s="63" t="s">
        <v>42</v>
      </c>
      <c r="Q28" s="63" t="s">
        <v>115</v>
      </c>
      <c r="R28" s="65"/>
      <c r="S28" s="63" t="s">
        <v>123</v>
      </c>
      <c r="T28" s="63" t="s">
        <v>42</v>
      </c>
      <c r="U28" s="63" t="s">
        <v>58</v>
      </c>
      <c r="V28" s="65"/>
    </row>
    <row r="29" spans="1:22">
      <c r="O29" s="63" t="s">
        <v>116</v>
      </c>
      <c r="P29" s="63" t="s">
        <v>42</v>
      </c>
      <c r="Q29" s="63"/>
      <c r="R29" s="65"/>
      <c r="S29" s="63" t="s">
        <v>124</v>
      </c>
      <c r="T29" s="63" t="s">
        <v>43</v>
      </c>
      <c r="U29" s="63"/>
      <c r="V29" s="65"/>
    </row>
    <row r="30" spans="1:22">
      <c r="O30" s="63" t="s">
        <v>117</v>
      </c>
      <c r="P30" s="63" t="s">
        <v>42</v>
      </c>
      <c r="Q30" s="63" t="s">
        <v>41</v>
      </c>
      <c r="R30" s="65"/>
      <c r="S30" s="63" t="s">
        <v>125</v>
      </c>
      <c r="T30" s="63" t="s">
        <v>42</v>
      </c>
      <c r="U30" s="63" t="s">
        <v>40</v>
      </c>
      <c r="V30" s="65"/>
    </row>
    <row r="31" spans="1:22">
      <c r="O31" s="63" t="s">
        <v>118</v>
      </c>
      <c r="P31" s="63" t="s">
        <v>42</v>
      </c>
      <c r="Q31" s="63"/>
      <c r="R31" s="65"/>
      <c r="S31" s="63" t="s">
        <v>126</v>
      </c>
      <c r="T31" s="63" t="s">
        <v>42</v>
      </c>
      <c r="U31" s="63"/>
      <c r="V31" s="65"/>
    </row>
    <row r="32" spans="1:22">
      <c r="O32" s="64" t="s">
        <v>127</v>
      </c>
      <c r="P32" s="64" t="s">
        <v>43</v>
      </c>
      <c r="Q32" s="64" t="s">
        <v>33</v>
      </c>
      <c r="R32" s="65"/>
      <c r="S32" s="64" t="s">
        <v>93</v>
      </c>
      <c r="T32" s="64" t="s">
        <v>42</v>
      </c>
      <c r="U32" s="64" t="s">
        <v>64</v>
      </c>
      <c r="V32" s="65"/>
    </row>
    <row r="33" spans="15:22">
      <c r="O33" s="64" t="s">
        <v>87</v>
      </c>
      <c r="P33" s="64" t="s">
        <v>43</v>
      </c>
      <c r="Q33" s="64"/>
      <c r="R33" s="65"/>
      <c r="S33" s="64" t="s">
        <v>132</v>
      </c>
      <c r="T33" s="64" t="s">
        <v>42</v>
      </c>
      <c r="U33" s="64"/>
      <c r="V33" s="65"/>
    </row>
    <row r="34" spans="15:22">
      <c r="O34" s="64" t="s">
        <v>88</v>
      </c>
      <c r="P34" s="64" t="s">
        <v>43</v>
      </c>
      <c r="Q34" s="64" t="s">
        <v>33</v>
      </c>
      <c r="R34" s="65"/>
      <c r="S34" s="64" t="s">
        <v>133</v>
      </c>
      <c r="T34" s="64" t="s">
        <v>42</v>
      </c>
      <c r="U34" s="64" t="s">
        <v>33</v>
      </c>
      <c r="V34" s="65"/>
    </row>
    <row r="35" spans="15:22">
      <c r="O35" s="64" t="s">
        <v>90</v>
      </c>
      <c r="P35" s="64" t="s">
        <v>43</v>
      </c>
      <c r="Q35" s="64"/>
      <c r="R35" s="65"/>
      <c r="S35" s="64" t="s">
        <v>134</v>
      </c>
      <c r="T35" s="64" t="s">
        <v>43</v>
      </c>
      <c r="U35" s="64"/>
      <c r="V35" s="65"/>
    </row>
    <row r="36" spans="15:22">
      <c r="O36" s="64" t="s">
        <v>92</v>
      </c>
      <c r="P36" s="64" t="s">
        <v>42</v>
      </c>
      <c r="Q36" s="64" t="s">
        <v>33</v>
      </c>
      <c r="R36" s="65"/>
      <c r="S36" s="64" t="s">
        <v>94</v>
      </c>
      <c r="T36" s="64" t="s">
        <v>42</v>
      </c>
      <c r="U36" s="64" t="s">
        <v>61</v>
      </c>
      <c r="V36" s="65"/>
    </row>
    <row r="37" spans="15:22">
      <c r="O37" s="64" t="s">
        <v>89</v>
      </c>
      <c r="P37" s="64" t="s">
        <v>43</v>
      </c>
      <c r="Q37" s="64"/>
      <c r="R37" s="65"/>
      <c r="S37" s="64" t="s">
        <v>95</v>
      </c>
      <c r="T37" s="64" t="s">
        <v>42</v>
      </c>
      <c r="U37" s="64"/>
      <c r="V37" s="65"/>
    </row>
    <row r="38" spans="15:22">
      <c r="O38" s="64" t="s">
        <v>128</v>
      </c>
      <c r="P38" s="64" t="s">
        <v>42</v>
      </c>
      <c r="Q38" s="64" t="s">
        <v>33</v>
      </c>
      <c r="R38" s="65"/>
      <c r="S38" s="64" t="s">
        <v>97</v>
      </c>
      <c r="T38" s="64" t="s">
        <v>42</v>
      </c>
      <c r="U38" s="64" t="s">
        <v>33</v>
      </c>
      <c r="V38" s="65"/>
    </row>
    <row r="39" spans="15:22">
      <c r="O39" s="64" t="s">
        <v>129</v>
      </c>
      <c r="P39" s="64" t="s">
        <v>43</v>
      </c>
      <c r="Q39" s="64"/>
      <c r="R39" s="65"/>
      <c r="S39" s="64" t="s">
        <v>98</v>
      </c>
      <c r="T39" s="64" t="s">
        <v>42</v>
      </c>
      <c r="U39" s="64"/>
      <c r="V39" s="65"/>
    </row>
    <row r="40" spans="15:22">
      <c r="O40" s="64" t="s">
        <v>130</v>
      </c>
      <c r="P40" s="64" t="s">
        <v>43</v>
      </c>
      <c r="Q40" s="64" t="s">
        <v>33</v>
      </c>
      <c r="R40" s="65"/>
      <c r="S40" s="64" t="s">
        <v>135</v>
      </c>
      <c r="T40" s="64" t="s">
        <v>42</v>
      </c>
      <c r="U40" s="64" t="s">
        <v>64</v>
      </c>
      <c r="V40" s="65"/>
    </row>
    <row r="41" spans="15:22">
      <c r="O41" s="64" t="s">
        <v>131</v>
      </c>
      <c r="P41" s="64" t="s">
        <v>43</v>
      </c>
      <c r="Q41" s="64"/>
      <c r="R41" s="65"/>
      <c r="S41" s="64" t="s">
        <v>136</v>
      </c>
      <c r="T41" s="64" t="s">
        <v>42</v>
      </c>
      <c r="U41" s="64"/>
      <c r="V41" s="65"/>
    </row>
  </sheetData>
  <phoneticPr fontId="28"/>
  <pageMargins left="0.75" right="0.75" top="1" bottom="1" header="0.51111111111111107" footer="0.51111111111111107"/>
  <pageSetup paperSize="9" firstPageNumber="4294963191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52"/>
  <sheetViews>
    <sheetView topLeftCell="A25" workbookViewId="0">
      <selection activeCell="L6" sqref="L6"/>
    </sheetView>
  </sheetViews>
  <sheetFormatPr baseColWidth="10" defaultColWidth="8.83203125" defaultRowHeight="14"/>
  <cols>
    <col min="1" max="1" width="11.1640625" bestFit="1" customWidth="1"/>
    <col min="2" max="2" width="6.6640625" customWidth="1"/>
    <col min="3" max="3" width="9.1640625" bestFit="1" customWidth="1"/>
    <col min="4" max="4" width="9.1640625" customWidth="1"/>
    <col min="6" max="6" width="11.1640625" bestFit="1" customWidth="1"/>
    <col min="7" max="7" width="6.6640625" customWidth="1"/>
    <col min="8" max="8" width="9.1640625" bestFit="1" customWidth="1"/>
  </cols>
  <sheetData>
    <row r="1" spans="1:14">
      <c r="A1" t="s">
        <v>202</v>
      </c>
      <c r="F1" t="s">
        <v>213</v>
      </c>
    </row>
    <row r="2" spans="1:14">
      <c r="A2" s="148" t="s">
        <v>185</v>
      </c>
      <c r="B2" s="149" t="s">
        <v>186</v>
      </c>
      <c r="C2" s="150" t="s">
        <v>187</v>
      </c>
      <c r="D2" s="164" t="s">
        <v>689</v>
      </c>
      <c r="F2" s="148" t="s">
        <v>185</v>
      </c>
      <c r="G2" s="149" t="s">
        <v>186</v>
      </c>
      <c r="H2" s="150" t="s">
        <v>187</v>
      </c>
      <c r="I2" s="164" t="s">
        <v>689</v>
      </c>
    </row>
    <row r="3" spans="1:14">
      <c r="A3" s="139" t="s">
        <v>188</v>
      </c>
      <c r="B3" s="139" t="s">
        <v>43</v>
      </c>
      <c r="C3" s="139" t="s">
        <v>189</v>
      </c>
      <c r="D3" s="139" t="s">
        <v>690</v>
      </c>
      <c r="F3" s="154" t="s">
        <v>203</v>
      </c>
      <c r="G3" s="154" t="s">
        <v>42</v>
      </c>
      <c r="H3" s="154" t="s">
        <v>204</v>
      </c>
      <c r="I3" s="139" t="s">
        <v>690</v>
      </c>
      <c r="K3" s="234"/>
    </row>
    <row r="4" spans="1:14">
      <c r="A4" s="139" t="s">
        <v>190</v>
      </c>
      <c r="B4" s="139" t="s">
        <v>43</v>
      </c>
      <c r="C4" s="139" t="s">
        <v>189</v>
      </c>
      <c r="D4" s="139" t="s">
        <v>690</v>
      </c>
      <c r="F4" s="154" t="s">
        <v>205</v>
      </c>
      <c r="G4" s="154" t="s">
        <v>42</v>
      </c>
      <c r="H4" s="154" t="s">
        <v>204</v>
      </c>
      <c r="I4" s="139" t="s">
        <v>690</v>
      </c>
      <c r="J4" s="73"/>
      <c r="L4" s="73"/>
      <c r="M4" s="73"/>
      <c r="N4" s="73"/>
    </row>
    <row r="5" spans="1:14">
      <c r="A5" s="139" t="s">
        <v>191</v>
      </c>
      <c r="B5" s="139" t="s">
        <v>42</v>
      </c>
      <c r="C5" s="139" t="s">
        <v>189</v>
      </c>
      <c r="D5" s="139" t="s">
        <v>690</v>
      </c>
      <c r="F5" s="154" t="s">
        <v>206</v>
      </c>
      <c r="G5" s="154" t="s">
        <v>43</v>
      </c>
      <c r="H5" s="154" t="s">
        <v>204</v>
      </c>
      <c r="I5" s="139" t="s">
        <v>690</v>
      </c>
      <c r="J5" s="73"/>
      <c r="L5" s="73"/>
      <c r="M5" s="73"/>
      <c r="N5" s="73"/>
    </row>
    <row r="6" spans="1:14">
      <c r="A6" s="139" t="s">
        <v>192</v>
      </c>
      <c r="B6" s="139" t="s">
        <v>43</v>
      </c>
      <c r="C6" s="139" t="s">
        <v>193</v>
      </c>
      <c r="D6" s="139" t="s">
        <v>690</v>
      </c>
      <c r="F6" s="154" t="s">
        <v>207</v>
      </c>
      <c r="G6" s="154" t="s">
        <v>43</v>
      </c>
      <c r="H6" s="154" t="s">
        <v>204</v>
      </c>
      <c r="I6" s="139" t="s">
        <v>690</v>
      </c>
      <c r="J6" s="73"/>
      <c r="L6" s="73"/>
      <c r="M6" s="73"/>
      <c r="N6" s="73"/>
    </row>
    <row r="7" spans="1:14">
      <c r="A7" s="139" t="s">
        <v>194</v>
      </c>
      <c r="B7" s="139" t="s">
        <v>43</v>
      </c>
      <c r="C7" s="139" t="s">
        <v>193</v>
      </c>
      <c r="D7" s="139" t="s">
        <v>690</v>
      </c>
      <c r="F7" s="154" t="s">
        <v>208</v>
      </c>
      <c r="G7" s="154" t="s">
        <v>43</v>
      </c>
      <c r="H7" s="154" t="s">
        <v>204</v>
      </c>
      <c r="I7" s="139" t="s">
        <v>690</v>
      </c>
      <c r="J7" s="73"/>
      <c r="L7" s="73"/>
      <c r="M7" s="73"/>
      <c r="N7" s="73"/>
    </row>
    <row r="8" spans="1:14">
      <c r="A8" s="139" t="s">
        <v>195</v>
      </c>
      <c r="B8" s="139" t="s">
        <v>42</v>
      </c>
      <c r="C8" s="139" t="s">
        <v>196</v>
      </c>
      <c r="D8" s="139" t="s">
        <v>690</v>
      </c>
      <c r="F8" s="155" t="s">
        <v>209</v>
      </c>
      <c r="G8" s="155" t="s">
        <v>42</v>
      </c>
      <c r="H8" s="155" t="s">
        <v>210</v>
      </c>
      <c r="I8" s="139" t="s">
        <v>690</v>
      </c>
      <c r="J8" s="73"/>
      <c r="L8" s="73"/>
      <c r="M8" s="73"/>
      <c r="N8" s="73"/>
    </row>
    <row r="9" spans="1:14">
      <c r="A9" s="139" t="s">
        <v>197</v>
      </c>
      <c r="B9" s="139" t="s">
        <v>42</v>
      </c>
      <c r="C9" s="139" t="s">
        <v>189</v>
      </c>
      <c r="D9" s="139" t="s">
        <v>690</v>
      </c>
      <c r="F9" s="155" t="s">
        <v>211</v>
      </c>
      <c r="G9" s="155" t="s">
        <v>42</v>
      </c>
      <c r="H9" s="155" t="s">
        <v>204</v>
      </c>
      <c r="I9" s="139" t="s">
        <v>690</v>
      </c>
      <c r="J9" s="73"/>
      <c r="L9" s="73"/>
      <c r="M9" s="73"/>
      <c r="N9" s="73"/>
    </row>
    <row r="10" spans="1:14">
      <c r="A10" s="139" t="s">
        <v>198</v>
      </c>
      <c r="B10" s="139" t="s">
        <v>42</v>
      </c>
      <c r="C10" s="139" t="s">
        <v>199</v>
      </c>
      <c r="D10" s="139" t="s">
        <v>690</v>
      </c>
      <c r="F10" s="154" t="s">
        <v>212</v>
      </c>
      <c r="G10" s="154" t="s">
        <v>43</v>
      </c>
      <c r="H10" s="154" t="s">
        <v>204</v>
      </c>
      <c r="I10" s="139" t="s">
        <v>690</v>
      </c>
      <c r="J10" s="73"/>
      <c r="L10" s="73"/>
      <c r="M10" s="73"/>
      <c r="N10" s="73"/>
    </row>
    <row r="11" spans="1:14">
      <c r="A11" s="139" t="s">
        <v>200</v>
      </c>
      <c r="B11" s="139" t="s">
        <v>43</v>
      </c>
      <c r="C11" s="139" t="s">
        <v>201</v>
      </c>
      <c r="D11" s="139" t="s">
        <v>690</v>
      </c>
      <c r="F11" s="155" t="s">
        <v>67</v>
      </c>
      <c r="G11" s="155" t="s">
        <v>42</v>
      </c>
      <c r="H11" s="155" t="s">
        <v>176</v>
      </c>
      <c r="I11" s="140" t="s">
        <v>693</v>
      </c>
      <c r="J11" s="73"/>
      <c r="L11" s="73"/>
      <c r="M11" s="73"/>
      <c r="N11" s="73"/>
    </row>
    <row r="12" spans="1:14">
      <c r="A12" s="140" t="s">
        <v>99</v>
      </c>
      <c r="B12" s="140" t="s">
        <v>42</v>
      </c>
      <c r="C12" s="140" t="s">
        <v>176</v>
      </c>
      <c r="D12" s="140" t="s">
        <v>693</v>
      </c>
      <c r="F12" s="155" t="s">
        <v>543</v>
      </c>
      <c r="G12" s="155" t="s">
        <v>43</v>
      </c>
      <c r="H12" s="155" t="s">
        <v>176</v>
      </c>
      <c r="I12" s="140" t="s">
        <v>693</v>
      </c>
      <c r="J12" s="73"/>
      <c r="L12" s="73"/>
      <c r="M12" s="73"/>
      <c r="N12" s="73"/>
    </row>
    <row r="13" spans="1:14">
      <c r="A13" s="140" t="s">
        <v>541</v>
      </c>
      <c r="B13" s="140" t="s">
        <v>42</v>
      </c>
      <c r="C13" s="140" t="s">
        <v>540</v>
      </c>
      <c r="D13" s="140" t="s">
        <v>693</v>
      </c>
      <c r="F13" s="155" t="s">
        <v>544</v>
      </c>
      <c r="G13" s="155" t="s">
        <v>42</v>
      </c>
      <c r="H13" s="155" t="s">
        <v>176</v>
      </c>
      <c r="I13" s="140" t="s">
        <v>693</v>
      </c>
      <c r="J13" s="73"/>
      <c r="L13" s="73"/>
      <c r="M13" s="73"/>
      <c r="N13" s="73"/>
    </row>
    <row r="14" spans="1:14">
      <c r="A14" s="140" t="s">
        <v>542</v>
      </c>
      <c r="B14" s="140" t="s">
        <v>43</v>
      </c>
      <c r="C14" s="140" t="s">
        <v>540</v>
      </c>
      <c r="D14" s="140" t="s">
        <v>693</v>
      </c>
      <c r="F14" s="157" t="s">
        <v>490</v>
      </c>
      <c r="G14" s="157" t="s">
        <v>42</v>
      </c>
      <c r="H14" s="157" t="s">
        <v>488</v>
      </c>
      <c r="I14" s="140" t="s">
        <v>691</v>
      </c>
      <c r="J14" s="73"/>
      <c r="L14" s="73"/>
      <c r="M14" s="73"/>
      <c r="N14" s="73"/>
    </row>
    <row r="15" spans="1:14">
      <c r="A15" s="140" t="s">
        <v>474</v>
      </c>
      <c r="B15" s="140" t="s">
        <v>42</v>
      </c>
      <c r="C15" s="140" t="s">
        <v>476</v>
      </c>
      <c r="D15" s="140" t="s">
        <v>691</v>
      </c>
      <c r="F15" s="157" t="s">
        <v>491</v>
      </c>
      <c r="G15" s="157" t="s">
        <v>42</v>
      </c>
      <c r="H15" s="157" t="s">
        <v>488</v>
      </c>
      <c r="I15" s="140" t="s">
        <v>691</v>
      </c>
      <c r="J15" s="73"/>
      <c r="L15" s="73"/>
      <c r="M15" s="73"/>
      <c r="N15" s="73"/>
    </row>
    <row r="16" spans="1:14">
      <c r="A16" s="140" t="s">
        <v>477</v>
      </c>
      <c r="B16" s="140" t="s">
        <v>42</v>
      </c>
      <c r="C16" s="140" t="s">
        <v>479</v>
      </c>
      <c r="D16" s="140" t="s">
        <v>691</v>
      </c>
      <c r="F16" s="157" t="s">
        <v>492</v>
      </c>
      <c r="G16" s="157" t="s">
        <v>42</v>
      </c>
      <c r="H16" s="157" t="s">
        <v>488</v>
      </c>
      <c r="I16" s="140" t="s">
        <v>691</v>
      </c>
      <c r="J16" s="73"/>
      <c r="L16" s="73"/>
      <c r="M16" s="73"/>
      <c r="N16" s="73"/>
    </row>
    <row r="17" spans="1:14">
      <c r="A17" s="140" t="s">
        <v>480</v>
      </c>
      <c r="B17" s="140" t="s">
        <v>42</v>
      </c>
      <c r="C17" s="140" t="s">
        <v>476</v>
      </c>
      <c r="D17" s="140" t="s">
        <v>691</v>
      </c>
      <c r="F17" s="157" t="s">
        <v>121</v>
      </c>
      <c r="G17" s="157" t="s">
        <v>42</v>
      </c>
      <c r="H17" s="157" t="s">
        <v>494</v>
      </c>
      <c r="I17" s="140" t="s">
        <v>691</v>
      </c>
      <c r="J17" s="73"/>
      <c r="L17" s="73"/>
      <c r="M17" s="73"/>
      <c r="N17" s="73"/>
    </row>
    <row r="18" spans="1:14">
      <c r="A18" s="140" t="s">
        <v>481</v>
      </c>
      <c r="B18" s="140" t="s">
        <v>42</v>
      </c>
      <c r="C18" s="140" t="s">
        <v>483</v>
      </c>
      <c r="D18" s="140" t="s">
        <v>691</v>
      </c>
      <c r="F18" s="157" t="s">
        <v>495</v>
      </c>
      <c r="G18" s="157" t="s">
        <v>43</v>
      </c>
      <c r="H18" s="157" t="s">
        <v>488</v>
      </c>
      <c r="I18" s="140" t="s">
        <v>691</v>
      </c>
      <c r="J18" s="73"/>
      <c r="L18" s="73"/>
      <c r="M18" s="73"/>
      <c r="N18" s="73"/>
    </row>
    <row r="19" spans="1:14">
      <c r="A19" s="140" t="s">
        <v>484</v>
      </c>
      <c r="B19" s="140" t="s">
        <v>43</v>
      </c>
      <c r="C19" s="140" t="s">
        <v>486</v>
      </c>
      <c r="D19" s="140" t="s">
        <v>691</v>
      </c>
      <c r="F19" s="157" t="s">
        <v>496</v>
      </c>
      <c r="G19" s="157" t="s">
        <v>42</v>
      </c>
      <c r="H19" s="157" t="s">
        <v>476</v>
      </c>
      <c r="I19" s="140" t="s">
        <v>691</v>
      </c>
      <c r="J19" s="73"/>
      <c r="L19" s="73"/>
      <c r="M19" s="73"/>
      <c r="N19" s="73"/>
    </row>
    <row r="20" spans="1:14">
      <c r="A20" s="140" t="s">
        <v>487</v>
      </c>
      <c r="B20" s="140" t="s">
        <v>42</v>
      </c>
      <c r="C20" s="140" t="s">
        <v>488</v>
      </c>
      <c r="D20" s="140" t="s">
        <v>691</v>
      </c>
      <c r="F20" s="157" t="s">
        <v>497</v>
      </c>
      <c r="G20" s="157" t="s">
        <v>43</v>
      </c>
      <c r="H20" s="157" t="s">
        <v>488</v>
      </c>
      <c r="I20" s="140" t="s">
        <v>691</v>
      </c>
      <c r="J20" s="73"/>
      <c r="L20" s="73"/>
      <c r="M20" s="73"/>
      <c r="N20" s="73"/>
    </row>
    <row r="21" spans="1:14">
      <c r="A21" s="140" t="s">
        <v>489</v>
      </c>
      <c r="B21" s="140" t="s">
        <v>42</v>
      </c>
      <c r="C21" s="140" t="s">
        <v>486</v>
      </c>
      <c r="D21" s="140" t="s">
        <v>691</v>
      </c>
      <c r="F21" s="157" t="s">
        <v>498</v>
      </c>
      <c r="G21" s="157" t="s">
        <v>43</v>
      </c>
      <c r="H21" s="157" t="s">
        <v>494</v>
      </c>
      <c r="I21" s="140" t="s">
        <v>691</v>
      </c>
      <c r="J21" s="73"/>
      <c r="L21" s="73"/>
      <c r="M21" s="73"/>
      <c r="N21" s="73"/>
    </row>
    <row r="22" spans="1:14">
      <c r="A22" s="140" t="s">
        <v>517</v>
      </c>
      <c r="B22" s="140" t="s">
        <v>43</v>
      </c>
      <c r="C22" s="140" t="s">
        <v>518</v>
      </c>
      <c r="D22" s="140" t="s">
        <v>692</v>
      </c>
      <c r="F22" s="155" t="s">
        <v>524</v>
      </c>
      <c r="G22" s="155" t="s">
        <v>43</v>
      </c>
      <c r="H22" s="155" t="s">
        <v>523</v>
      </c>
      <c r="I22" s="140" t="s">
        <v>692</v>
      </c>
      <c r="J22" s="73"/>
      <c r="L22" s="73"/>
      <c r="M22" s="73"/>
      <c r="N22" s="73"/>
    </row>
    <row r="23" spans="1:14">
      <c r="A23" s="140" t="s">
        <v>519</v>
      </c>
      <c r="B23" s="140" t="s">
        <v>42</v>
      </c>
      <c r="C23" s="140" t="s">
        <v>518</v>
      </c>
      <c r="D23" s="140" t="s">
        <v>692</v>
      </c>
      <c r="F23" s="155" t="s">
        <v>1161</v>
      </c>
      <c r="G23" s="155" t="s">
        <v>42</v>
      </c>
      <c r="H23" s="155" t="s">
        <v>523</v>
      </c>
      <c r="I23" s="140" t="s">
        <v>692</v>
      </c>
      <c r="J23" s="73"/>
      <c r="L23" s="73"/>
      <c r="M23" s="73"/>
      <c r="N23" s="73"/>
    </row>
    <row r="24" spans="1:14">
      <c r="A24" s="140" t="s">
        <v>520</v>
      </c>
      <c r="B24" s="140" t="s">
        <v>43</v>
      </c>
      <c r="C24" s="140" t="s">
        <v>518</v>
      </c>
      <c r="D24" s="140" t="s">
        <v>692</v>
      </c>
      <c r="F24" s="155" t="s">
        <v>1160</v>
      </c>
      <c r="G24" s="155" t="s">
        <v>42</v>
      </c>
      <c r="H24" s="155" t="s">
        <v>523</v>
      </c>
      <c r="I24" s="140" t="s">
        <v>692</v>
      </c>
      <c r="J24" s="73"/>
      <c r="L24" s="73"/>
      <c r="M24" s="73"/>
      <c r="N24" s="73"/>
    </row>
    <row r="25" spans="1:14">
      <c r="A25" s="140" t="s">
        <v>521</v>
      </c>
      <c r="B25" s="140" t="s">
        <v>43</v>
      </c>
      <c r="C25" s="140" t="s">
        <v>518</v>
      </c>
      <c r="D25" s="140" t="s">
        <v>692</v>
      </c>
      <c r="F25" s="155" t="s">
        <v>525</v>
      </c>
      <c r="G25" s="155" t="s">
        <v>42</v>
      </c>
      <c r="H25" s="155" t="s">
        <v>518</v>
      </c>
      <c r="I25" s="140" t="s">
        <v>692</v>
      </c>
      <c r="J25" s="73"/>
      <c r="L25" s="73"/>
      <c r="M25" s="73"/>
      <c r="N25" s="73"/>
    </row>
    <row r="26" spans="1:14">
      <c r="A26" s="140" t="s">
        <v>522</v>
      </c>
      <c r="B26" s="140" t="s">
        <v>43</v>
      </c>
      <c r="C26" s="140" t="s">
        <v>518</v>
      </c>
      <c r="D26" s="140" t="s">
        <v>692</v>
      </c>
      <c r="F26" s="155" t="s">
        <v>526</v>
      </c>
      <c r="G26" s="155" t="s">
        <v>42</v>
      </c>
      <c r="H26" s="155" t="s">
        <v>523</v>
      </c>
      <c r="I26" s="140" t="s">
        <v>692</v>
      </c>
      <c r="J26" s="73"/>
      <c r="L26" s="73"/>
      <c r="M26" s="73"/>
      <c r="N26" s="73"/>
    </row>
    <row r="27" spans="1:14">
      <c r="B27" s="73"/>
      <c r="H27" s="73"/>
      <c r="I27" s="73"/>
      <c r="J27" s="73"/>
      <c r="L27" s="73"/>
      <c r="M27" s="73"/>
      <c r="N27" s="73"/>
    </row>
    <row r="28" spans="1:14">
      <c r="A28" t="s">
        <v>558</v>
      </c>
      <c r="B28" s="73"/>
      <c r="F28" t="s">
        <v>559</v>
      </c>
      <c r="H28" s="73"/>
      <c r="I28" s="73"/>
      <c r="J28" s="73"/>
      <c r="L28" s="73"/>
      <c r="M28" s="73"/>
      <c r="N28" s="73"/>
    </row>
    <row r="29" spans="1:14">
      <c r="A29" s="153" t="s">
        <v>686</v>
      </c>
      <c r="B29" s="160" t="s">
        <v>687</v>
      </c>
      <c r="C29" s="161" t="s">
        <v>688</v>
      </c>
      <c r="D29" s="152" t="s">
        <v>689</v>
      </c>
      <c r="F29" s="153" t="s">
        <v>686</v>
      </c>
      <c r="G29" s="160" t="s">
        <v>687</v>
      </c>
      <c r="H29" s="161" t="s">
        <v>688</v>
      </c>
      <c r="I29" s="152" t="s">
        <v>689</v>
      </c>
      <c r="J29" s="151"/>
      <c r="L29" s="151"/>
      <c r="M29" s="151"/>
      <c r="N29" s="151"/>
    </row>
    <row r="30" spans="1:14">
      <c r="A30" s="156" t="s">
        <v>554</v>
      </c>
      <c r="B30" s="157" t="s">
        <v>42</v>
      </c>
      <c r="C30" s="157" t="s">
        <v>201</v>
      </c>
      <c r="D30" s="159" t="s">
        <v>667</v>
      </c>
      <c r="F30" s="156" t="s">
        <v>560</v>
      </c>
      <c r="G30" s="157" t="s">
        <v>42</v>
      </c>
      <c r="H30" s="157" t="s">
        <v>199</v>
      </c>
      <c r="I30" s="159" t="s">
        <v>667</v>
      </c>
      <c r="J30" s="73"/>
      <c r="L30" s="73"/>
      <c r="M30" s="73"/>
      <c r="N30" s="73"/>
    </row>
    <row r="31" spans="1:14">
      <c r="A31" s="156" t="s">
        <v>555</v>
      </c>
      <c r="B31" s="157" t="s">
        <v>42</v>
      </c>
      <c r="C31" s="157" t="s">
        <v>196</v>
      </c>
      <c r="D31" s="159" t="s">
        <v>668</v>
      </c>
      <c r="F31" s="156" t="s">
        <v>561</v>
      </c>
      <c r="G31" s="157" t="s">
        <v>42</v>
      </c>
      <c r="H31" s="157" t="s">
        <v>193</v>
      </c>
      <c r="I31" s="159" t="s">
        <v>668</v>
      </c>
      <c r="J31" s="73"/>
      <c r="L31" s="73"/>
      <c r="M31" s="73"/>
      <c r="N31" s="73"/>
    </row>
    <row r="32" spans="1:14">
      <c r="A32" s="156" t="s">
        <v>556</v>
      </c>
      <c r="B32" s="157" t="s">
        <v>42</v>
      </c>
      <c r="C32" s="157" t="s">
        <v>201</v>
      </c>
      <c r="D32" s="159" t="s">
        <v>669</v>
      </c>
      <c r="F32" s="156" t="s">
        <v>562</v>
      </c>
      <c r="G32" s="157" t="s">
        <v>43</v>
      </c>
      <c r="H32" s="157" t="s">
        <v>236</v>
      </c>
      <c r="I32" s="159" t="s">
        <v>669</v>
      </c>
      <c r="J32" s="73"/>
      <c r="L32" s="73"/>
      <c r="M32" s="73"/>
      <c r="N32" s="73"/>
    </row>
    <row r="33" spans="1:14">
      <c r="A33" s="156" t="s">
        <v>557</v>
      </c>
      <c r="B33" s="157" t="s">
        <v>42</v>
      </c>
      <c r="C33" s="157" t="s">
        <v>199</v>
      </c>
      <c r="D33" s="159" t="s">
        <v>670</v>
      </c>
      <c r="F33" s="156" t="s">
        <v>563</v>
      </c>
      <c r="G33" s="157" t="s">
        <v>42</v>
      </c>
      <c r="H33" s="157" t="s">
        <v>193</v>
      </c>
      <c r="I33" s="159" t="s">
        <v>670</v>
      </c>
      <c r="J33" s="73"/>
      <c r="L33" s="73"/>
      <c r="M33" s="73"/>
      <c r="N33" s="73"/>
    </row>
    <row r="34" spans="1:14">
      <c r="A34" s="156" t="s">
        <v>582</v>
      </c>
      <c r="B34" s="157" t="s">
        <v>42</v>
      </c>
      <c r="C34" s="157" t="s">
        <v>583</v>
      </c>
      <c r="D34" s="159" t="s">
        <v>671</v>
      </c>
      <c r="F34" s="156" t="s">
        <v>552</v>
      </c>
      <c r="G34" s="157" t="s">
        <v>42</v>
      </c>
      <c r="H34" s="157" t="s">
        <v>590</v>
      </c>
      <c r="I34" s="159" t="s">
        <v>671</v>
      </c>
      <c r="J34" s="73"/>
      <c r="L34" s="73"/>
      <c r="M34" s="73"/>
      <c r="N34" s="73"/>
    </row>
    <row r="35" spans="1:14">
      <c r="A35" s="156" t="s">
        <v>584</v>
      </c>
      <c r="B35" s="157" t="s">
        <v>42</v>
      </c>
      <c r="C35" s="157" t="s">
        <v>585</v>
      </c>
      <c r="D35" s="159" t="s">
        <v>672</v>
      </c>
      <c r="F35" s="156" t="s">
        <v>591</v>
      </c>
      <c r="G35" s="157" t="s">
        <v>42</v>
      </c>
      <c r="H35" s="157" t="s">
        <v>585</v>
      </c>
      <c r="I35" s="159" t="s">
        <v>672</v>
      </c>
      <c r="J35" s="73"/>
      <c r="L35" s="73"/>
      <c r="M35" s="73"/>
      <c r="N35" s="73"/>
    </row>
    <row r="36" spans="1:14">
      <c r="A36" s="156" t="s">
        <v>586</v>
      </c>
      <c r="B36" s="157" t="s">
        <v>42</v>
      </c>
      <c r="C36" s="157" t="s">
        <v>585</v>
      </c>
      <c r="D36" s="159" t="s">
        <v>673</v>
      </c>
      <c r="F36" s="156" t="s">
        <v>592</v>
      </c>
      <c r="G36" s="157" t="s">
        <v>43</v>
      </c>
      <c r="H36" s="157" t="s">
        <v>589</v>
      </c>
      <c r="I36" s="159" t="s">
        <v>673</v>
      </c>
      <c r="J36" s="73"/>
      <c r="L36" s="73"/>
      <c r="M36" s="73"/>
      <c r="N36" s="73"/>
    </row>
    <row r="37" spans="1:14">
      <c r="A37" s="156" t="s">
        <v>587</v>
      </c>
      <c r="B37" s="157" t="s">
        <v>42</v>
      </c>
      <c r="C37" s="157" t="s">
        <v>585</v>
      </c>
      <c r="D37" s="159" t="s">
        <v>674</v>
      </c>
      <c r="F37" s="156" t="s">
        <v>593</v>
      </c>
      <c r="G37" s="157" t="s">
        <v>42</v>
      </c>
      <c r="H37" s="157" t="s">
        <v>585</v>
      </c>
      <c r="I37" s="159" t="s">
        <v>674</v>
      </c>
      <c r="J37" s="73"/>
      <c r="L37" s="73"/>
      <c r="M37" s="73"/>
      <c r="N37" s="73"/>
    </row>
    <row r="38" spans="1:14">
      <c r="A38" s="156" t="s">
        <v>588</v>
      </c>
      <c r="B38" s="157" t="s">
        <v>42</v>
      </c>
      <c r="C38" s="157" t="s">
        <v>589</v>
      </c>
      <c r="D38" s="159" t="s">
        <v>675</v>
      </c>
      <c r="F38" s="156" t="s">
        <v>594</v>
      </c>
      <c r="G38" s="157" t="s">
        <v>42</v>
      </c>
      <c r="H38" s="157" t="s">
        <v>585</v>
      </c>
      <c r="I38" s="159" t="s">
        <v>675</v>
      </c>
      <c r="J38" s="73"/>
      <c r="L38" s="73"/>
      <c r="M38" s="73"/>
      <c r="N38" s="73"/>
    </row>
    <row r="39" spans="1:14">
      <c r="A39" s="156" t="s">
        <v>610</v>
      </c>
      <c r="B39" s="157" t="s">
        <v>42</v>
      </c>
      <c r="C39" s="157" t="s">
        <v>494</v>
      </c>
      <c r="D39" s="159" t="s">
        <v>676</v>
      </c>
      <c r="F39" s="156" t="s">
        <v>516</v>
      </c>
      <c r="G39" s="157" t="s">
        <v>43</v>
      </c>
      <c r="H39" s="157" t="s">
        <v>483</v>
      </c>
      <c r="I39" s="159" t="s">
        <v>676</v>
      </c>
      <c r="J39" s="73"/>
      <c r="L39" s="73"/>
      <c r="M39" s="73"/>
      <c r="N39" s="73"/>
    </row>
    <row r="40" spans="1:14">
      <c r="A40" s="156" t="s">
        <v>611</v>
      </c>
      <c r="B40" s="157" t="s">
        <v>42</v>
      </c>
      <c r="C40" s="157" t="s">
        <v>612</v>
      </c>
      <c r="D40" s="159" t="s">
        <v>677</v>
      </c>
      <c r="F40" s="156" t="s">
        <v>508</v>
      </c>
      <c r="G40" s="157" t="s">
        <v>42</v>
      </c>
      <c r="H40" s="157" t="s">
        <v>488</v>
      </c>
      <c r="I40" s="159" t="s">
        <v>677</v>
      </c>
      <c r="J40" s="73"/>
      <c r="L40" s="73"/>
      <c r="M40" s="73"/>
      <c r="N40" s="73"/>
    </row>
    <row r="41" spans="1:14">
      <c r="A41" s="156" t="s">
        <v>505</v>
      </c>
      <c r="B41" s="157" t="s">
        <v>42</v>
      </c>
      <c r="C41" s="157" t="s">
        <v>476</v>
      </c>
      <c r="D41" s="159" t="s">
        <v>678</v>
      </c>
      <c r="F41" s="156" t="s">
        <v>613</v>
      </c>
      <c r="G41" s="157" t="s">
        <v>42</v>
      </c>
      <c r="H41" s="157" t="s">
        <v>486</v>
      </c>
      <c r="I41" s="159" t="s">
        <v>678</v>
      </c>
      <c r="J41" s="73"/>
      <c r="L41" s="73"/>
      <c r="M41" s="73"/>
      <c r="N41" s="73"/>
    </row>
    <row r="42" spans="1:14">
      <c r="A42" s="156" t="s">
        <v>501</v>
      </c>
      <c r="B42" s="157" t="s">
        <v>42</v>
      </c>
      <c r="C42" s="157" t="s">
        <v>479</v>
      </c>
      <c r="D42" s="159" t="s">
        <v>679</v>
      </c>
      <c r="F42" s="156" t="s">
        <v>509</v>
      </c>
      <c r="G42" s="157" t="s">
        <v>42</v>
      </c>
      <c r="H42" s="157" t="s">
        <v>494</v>
      </c>
      <c r="I42" s="159" t="s">
        <v>679</v>
      </c>
      <c r="J42" s="73"/>
      <c r="L42" s="73"/>
      <c r="M42" s="73"/>
      <c r="N42" s="73"/>
    </row>
    <row r="43" spans="1:14">
      <c r="A43" s="156" t="s">
        <v>502</v>
      </c>
      <c r="B43" s="157" t="s">
        <v>43</v>
      </c>
      <c r="C43" s="157" t="s">
        <v>476</v>
      </c>
      <c r="D43" s="159" t="s">
        <v>680</v>
      </c>
      <c r="F43" s="156" t="s">
        <v>514</v>
      </c>
      <c r="G43" s="157" t="s">
        <v>43</v>
      </c>
      <c r="H43" s="157" t="s">
        <v>494</v>
      </c>
      <c r="I43" s="159" t="s">
        <v>680</v>
      </c>
      <c r="J43" s="73"/>
      <c r="L43" s="73"/>
      <c r="M43" s="73"/>
      <c r="N43" s="73"/>
    </row>
    <row r="44" spans="1:14">
      <c r="A44" s="156" t="s">
        <v>665</v>
      </c>
      <c r="B44" s="157" t="s">
        <v>42</v>
      </c>
      <c r="C44" s="157" t="s">
        <v>633</v>
      </c>
      <c r="D44" s="159" t="s">
        <v>681</v>
      </c>
      <c r="F44" s="156" t="s">
        <v>640</v>
      </c>
      <c r="G44" s="157" t="s">
        <v>43</v>
      </c>
      <c r="H44" s="157" t="s">
        <v>635</v>
      </c>
      <c r="I44" s="159" t="s">
        <v>681</v>
      </c>
      <c r="J44" s="73"/>
      <c r="L44" s="73"/>
      <c r="M44" s="73"/>
      <c r="N44" s="73"/>
    </row>
    <row r="45" spans="1:14">
      <c r="A45" s="156" t="s">
        <v>634</v>
      </c>
      <c r="B45" s="157" t="s">
        <v>42</v>
      </c>
      <c r="C45" s="157" t="s">
        <v>635</v>
      </c>
      <c r="D45" s="159" t="s">
        <v>682</v>
      </c>
      <c r="F45" s="156" t="s">
        <v>641</v>
      </c>
      <c r="G45" s="157" t="s">
        <v>42</v>
      </c>
      <c r="H45" s="157" t="s">
        <v>1162</v>
      </c>
      <c r="I45" s="159" t="s">
        <v>682</v>
      </c>
      <c r="J45" s="73"/>
      <c r="L45" s="73"/>
      <c r="M45" s="73"/>
      <c r="N45" s="73"/>
    </row>
    <row r="46" spans="1:14">
      <c r="A46" s="156" t="s">
        <v>636</v>
      </c>
      <c r="B46" s="157" t="s">
        <v>42</v>
      </c>
      <c r="C46" s="157" t="s">
        <v>635</v>
      </c>
      <c r="D46" s="159" t="s">
        <v>683</v>
      </c>
      <c r="F46" s="156" t="s">
        <v>642</v>
      </c>
      <c r="G46" s="157" t="s">
        <v>42</v>
      </c>
      <c r="H46" s="157" t="s">
        <v>643</v>
      </c>
      <c r="I46" s="159" t="s">
        <v>683</v>
      </c>
      <c r="J46" s="73"/>
      <c r="L46" s="73"/>
      <c r="M46" s="73"/>
      <c r="N46" s="73"/>
    </row>
    <row r="47" spans="1:14">
      <c r="A47" s="156" t="s">
        <v>637</v>
      </c>
      <c r="B47" s="157" t="s">
        <v>42</v>
      </c>
      <c r="C47" s="157" t="s">
        <v>635</v>
      </c>
      <c r="D47" s="159" t="s">
        <v>684</v>
      </c>
      <c r="F47" s="156" t="s">
        <v>644</v>
      </c>
      <c r="G47" s="157" t="s">
        <v>42</v>
      </c>
      <c r="H47" s="157" t="s">
        <v>635</v>
      </c>
      <c r="I47" s="159" t="s">
        <v>684</v>
      </c>
      <c r="J47" s="73"/>
      <c r="L47" s="73"/>
      <c r="M47" s="73"/>
      <c r="N47" s="73"/>
    </row>
    <row r="48" spans="1:14">
      <c r="A48" s="162" t="s">
        <v>638</v>
      </c>
      <c r="B48" s="163" t="s">
        <v>42</v>
      </c>
      <c r="C48" s="163" t="s">
        <v>639</v>
      </c>
      <c r="D48" s="34" t="s">
        <v>685</v>
      </c>
      <c r="F48" s="162" t="s">
        <v>645</v>
      </c>
      <c r="G48" s="163" t="s">
        <v>42</v>
      </c>
      <c r="H48" s="163" t="s">
        <v>646</v>
      </c>
      <c r="I48" s="34" t="s">
        <v>685</v>
      </c>
      <c r="J48" s="73"/>
      <c r="L48" s="73"/>
      <c r="M48" s="73"/>
      <c r="N48" s="73"/>
    </row>
    <row r="49" spans="8:14">
      <c r="H49" s="73"/>
      <c r="I49" s="73"/>
      <c r="J49" s="73"/>
      <c r="L49" s="73"/>
      <c r="M49" s="73"/>
      <c r="N49" s="73"/>
    </row>
    <row r="50" spans="8:14">
      <c r="H50" s="73"/>
      <c r="I50" s="73"/>
      <c r="J50" s="73"/>
      <c r="L50" s="73"/>
      <c r="M50" s="73"/>
      <c r="N50" s="73"/>
    </row>
    <row r="51" spans="8:14">
      <c r="H51" s="73"/>
      <c r="I51" s="73"/>
      <c r="J51" s="73"/>
      <c r="L51" s="73"/>
      <c r="M51" s="73"/>
      <c r="N51" s="73"/>
    </row>
    <row r="52" spans="8:14">
      <c r="H52" s="73"/>
      <c r="I52" s="73"/>
      <c r="J52" s="73"/>
      <c r="L52" s="73"/>
      <c r="M52" s="73"/>
      <c r="N52" s="73"/>
    </row>
  </sheetData>
  <phoneticPr fontId="28"/>
  <conditionalFormatting sqref="A30:D33">
    <cfRule type="expression" dxfId="63" priority="1" stopIfTrue="1">
      <formula>ISERROR</formula>
    </cfRule>
  </conditionalFormatting>
  <pageMargins left="0.75" right="0.75" top="1" bottom="1" header="0.51111111111111107" footer="0.51111111111111107"/>
  <pageSetup paperSize="9" firstPageNumber="4294963191" orientation="portrait" r:id="rId1"/>
  <headerFooter alignWithMargins="0"/>
  <tableParts count="4">
    <tablePart r:id="rId2"/>
    <tablePart r:id="rId3"/>
    <tablePart r:id="rId4"/>
    <tablePart r:id="rId5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77"/>
  <sheetViews>
    <sheetView topLeftCell="A23" workbookViewId="0">
      <selection activeCell="J13" sqref="J13"/>
    </sheetView>
  </sheetViews>
  <sheetFormatPr baseColWidth="10" defaultColWidth="8.83203125" defaultRowHeight="14"/>
  <cols>
    <col min="1" max="1" width="11.1640625" bestFit="1" customWidth="1"/>
    <col min="2" max="2" width="6.6640625" customWidth="1"/>
    <col min="3" max="3" width="9.1640625" bestFit="1" customWidth="1"/>
    <col min="4" max="4" width="9.1640625" customWidth="1"/>
    <col min="6" max="6" width="11.1640625" bestFit="1" customWidth="1"/>
    <col min="7" max="7" width="6.6640625" customWidth="1"/>
    <col min="8" max="8" width="9.1640625" bestFit="1" customWidth="1"/>
  </cols>
  <sheetData>
    <row r="1" spans="1:14">
      <c r="A1" t="s">
        <v>230</v>
      </c>
      <c r="F1" t="s">
        <v>213</v>
      </c>
    </row>
    <row r="2" spans="1:14">
      <c r="A2" s="148" t="s">
        <v>185</v>
      </c>
      <c r="B2" s="149" t="s">
        <v>186</v>
      </c>
      <c r="C2" s="150" t="s">
        <v>187</v>
      </c>
      <c r="D2" s="164" t="s">
        <v>689</v>
      </c>
      <c r="F2" s="148" t="s">
        <v>185</v>
      </c>
      <c r="G2" s="149" t="s">
        <v>186</v>
      </c>
      <c r="H2" s="150" t="s">
        <v>187</v>
      </c>
      <c r="I2" s="164" t="s">
        <v>689</v>
      </c>
    </row>
    <row r="3" spans="1:14">
      <c r="A3" s="139" t="s">
        <v>214</v>
      </c>
      <c r="B3" s="139" t="s">
        <v>42</v>
      </c>
      <c r="C3" s="165" t="s">
        <v>189</v>
      </c>
      <c r="D3" s="165" t="s">
        <v>690</v>
      </c>
      <c r="F3" s="139" t="s">
        <v>231</v>
      </c>
      <c r="G3" s="139" t="s">
        <v>42</v>
      </c>
      <c r="H3" s="165" t="s">
        <v>189</v>
      </c>
      <c r="I3" s="165" t="s">
        <v>690</v>
      </c>
    </row>
    <row r="4" spans="1:14">
      <c r="A4" s="139" t="s">
        <v>215</v>
      </c>
      <c r="B4" s="139" t="s">
        <v>42</v>
      </c>
      <c r="C4" s="165" t="s">
        <v>189</v>
      </c>
      <c r="D4" s="165" t="s">
        <v>690</v>
      </c>
      <c r="F4" s="139" t="s">
        <v>232</v>
      </c>
      <c r="G4" s="139" t="s">
        <v>42</v>
      </c>
      <c r="H4" s="165" t="s">
        <v>189</v>
      </c>
      <c r="I4" s="165" t="s">
        <v>690</v>
      </c>
      <c r="J4" s="73"/>
      <c r="L4" s="73"/>
      <c r="M4" s="73"/>
      <c r="N4" s="73"/>
    </row>
    <row r="5" spans="1:14">
      <c r="A5" s="139" t="s">
        <v>216</v>
      </c>
      <c r="B5" s="139" t="s">
        <v>43</v>
      </c>
      <c r="C5" s="165" t="s">
        <v>189</v>
      </c>
      <c r="D5" s="165" t="s">
        <v>690</v>
      </c>
      <c r="F5" s="139" t="s">
        <v>233</v>
      </c>
      <c r="G5" s="139" t="s">
        <v>43</v>
      </c>
      <c r="H5" s="165" t="s">
        <v>189</v>
      </c>
      <c r="I5" s="165" t="s">
        <v>690</v>
      </c>
      <c r="J5" s="73"/>
      <c r="L5" s="73"/>
      <c r="M5" s="73"/>
      <c r="N5" s="73"/>
    </row>
    <row r="6" spans="1:14">
      <c r="A6" s="139" t="s">
        <v>217</v>
      </c>
      <c r="B6" s="139" t="s">
        <v>42</v>
      </c>
      <c r="C6" s="165" t="s">
        <v>189</v>
      </c>
      <c r="D6" s="165" t="s">
        <v>690</v>
      </c>
      <c r="F6" s="139" t="s">
        <v>234</v>
      </c>
      <c r="G6" s="139" t="s">
        <v>43</v>
      </c>
      <c r="H6" s="165" t="s">
        <v>189</v>
      </c>
      <c r="I6" s="165" t="s">
        <v>690</v>
      </c>
      <c r="J6" s="73"/>
      <c r="L6" s="73"/>
      <c r="M6" s="73"/>
      <c r="N6" s="73"/>
    </row>
    <row r="7" spans="1:14">
      <c r="A7" s="139" t="s">
        <v>218</v>
      </c>
      <c r="B7" s="139" t="s">
        <v>42</v>
      </c>
      <c r="C7" s="165" t="s">
        <v>219</v>
      </c>
      <c r="D7" s="165" t="s">
        <v>690</v>
      </c>
      <c r="F7" s="139" t="s">
        <v>235</v>
      </c>
      <c r="G7" s="139" t="s">
        <v>43</v>
      </c>
      <c r="H7" s="165" t="s">
        <v>236</v>
      </c>
      <c r="I7" s="165" t="s">
        <v>690</v>
      </c>
      <c r="J7" s="73"/>
      <c r="L7" s="73"/>
      <c r="M7" s="73"/>
      <c r="N7" s="73"/>
    </row>
    <row r="8" spans="1:14">
      <c r="A8" s="139" t="s">
        <v>220</v>
      </c>
      <c r="B8" s="139" t="s">
        <v>42</v>
      </c>
      <c r="C8" s="165" t="s">
        <v>219</v>
      </c>
      <c r="D8" s="165" t="s">
        <v>690</v>
      </c>
      <c r="F8" s="139" t="s">
        <v>237</v>
      </c>
      <c r="G8" s="139" t="s">
        <v>42</v>
      </c>
      <c r="H8" s="165" t="s">
        <v>236</v>
      </c>
      <c r="I8" s="165" t="s">
        <v>690</v>
      </c>
      <c r="J8" s="73"/>
      <c r="L8" s="73"/>
      <c r="M8" s="73"/>
      <c r="N8" s="73"/>
    </row>
    <row r="9" spans="1:14">
      <c r="A9" s="139" t="s">
        <v>221</v>
      </c>
      <c r="B9" s="139" t="s">
        <v>43</v>
      </c>
      <c r="C9" s="165" t="s">
        <v>193</v>
      </c>
      <c r="D9" s="165" t="s">
        <v>690</v>
      </c>
      <c r="F9" s="139" t="s">
        <v>238</v>
      </c>
      <c r="G9" s="139" t="s">
        <v>43</v>
      </c>
      <c r="H9" s="165" t="s">
        <v>189</v>
      </c>
      <c r="I9" s="165" t="s">
        <v>690</v>
      </c>
      <c r="J9" s="73"/>
      <c r="L9" s="73"/>
      <c r="M9" s="73"/>
      <c r="N9" s="73"/>
    </row>
    <row r="10" spans="1:14">
      <c r="A10" s="139" t="s">
        <v>222</v>
      </c>
      <c r="B10" s="139" t="s">
        <v>43</v>
      </c>
      <c r="C10" s="165" t="s">
        <v>193</v>
      </c>
      <c r="D10" s="165" t="s">
        <v>690</v>
      </c>
      <c r="F10" s="139" t="s">
        <v>239</v>
      </c>
      <c r="G10" s="139" t="s">
        <v>43</v>
      </c>
      <c r="H10" s="165" t="s">
        <v>189</v>
      </c>
      <c r="I10" s="165" t="s">
        <v>690</v>
      </c>
      <c r="J10" s="73"/>
      <c r="L10" s="73"/>
      <c r="M10" s="73"/>
      <c r="N10" s="73"/>
    </row>
    <row r="11" spans="1:14">
      <c r="A11" s="139" t="s">
        <v>223</v>
      </c>
      <c r="B11" s="139" t="s">
        <v>42</v>
      </c>
      <c r="C11" s="165" t="s">
        <v>224</v>
      </c>
      <c r="D11" s="165" t="s">
        <v>690</v>
      </c>
      <c r="F11" s="139" t="s">
        <v>240</v>
      </c>
      <c r="G11" s="139" t="s">
        <v>42</v>
      </c>
      <c r="H11" s="165" t="s">
        <v>189</v>
      </c>
      <c r="I11" s="165" t="s">
        <v>690</v>
      </c>
      <c r="J11" s="73"/>
      <c r="L11" s="73"/>
      <c r="M11" s="73"/>
      <c r="N11" s="73"/>
    </row>
    <row r="12" spans="1:14">
      <c r="A12" s="139" t="s">
        <v>225</v>
      </c>
      <c r="B12" s="139" t="s">
        <v>42</v>
      </c>
      <c r="C12" s="165" t="s">
        <v>224</v>
      </c>
      <c r="D12" s="165" t="s">
        <v>690</v>
      </c>
      <c r="F12" s="139" t="s">
        <v>241</v>
      </c>
      <c r="G12" s="139" t="s">
        <v>43</v>
      </c>
      <c r="H12" s="165" t="s">
        <v>189</v>
      </c>
      <c r="I12" s="165" t="s">
        <v>690</v>
      </c>
      <c r="J12" s="73"/>
      <c r="L12" s="73"/>
      <c r="M12" s="73"/>
      <c r="N12" s="73"/>
    </row>
    <row r="13" spans="1:14">
      <c r="A13" s="139" t="s">
        <v>226</v>
      </c>
      <c r="B13" s="139" t="s">
        <v>42</v>
      </c>
      <c r="C13" s="165" t="s">
        <v>201</v>
      </c>
      <c r="D13" s="165" t="s">
        <v>690</v>
      </c>
      <c r="F13" s="139" t="s">
        <v>242</v>
      </c>
      <c r="G13" s="139" t="s">
        <v>43</v>
      </c>
      <c r="H13" s="165" t="s">
        <v>201</v>
      </c>
      <c r="I13" s="165" t="s">
        <v>690</v>
      </c>
      <c r="J13" s="73"/>
      <c r="L13" s="73"/>
      <c r="M13" s="73"/>
      <c r="N13" s="73"/>
    </row>
    <row r="14" spans="1:14">
      <c r="A14" s="139" t="s">
        <v>227</v>
      </c>
      <c r="B14" s="139" t="s">
        <v>42</v>
      </c>
      <c r="C14" s="165" t="s">
        <v>201</v>
      </c>
      <c r="D14" s="165" t="s">
        <v>690</v>
      </c>
      <c r="F14" s="139" t="s">
        <v>243</v>
      </c>
      <c r="G14" s="139" t="s">
        <v>42</v>
      </c>
      <c r="H14" s="165" t="s">
        <v>201</v>
      </c>
      <c r="I14" s="165" t="s">
        <v>690</v>
      </c>
      <c r="J14" s="73"/>
      <c r="L14" s="73"/>
      <c r="M14" s="73"/>
      <c r="N14" s="73"/>
    </row>
    <row r="15" spans="1:14">
      <c r="A15" s="139" t="s">
        <v>228</v>
      </c>
      <c r="B15" s="139" t="s">
        <v>42</v>
      </c>
      <c r="C15" s="165" t="s">
        <v>199</v>
      </c>
      <c r="D15" s="165" t="s">
        <v>690</v>
      </c>
      <c r="F15" s="139" t="s">
        <v>244</v>
      </c>
      <c r="G15" s="139" t="s">
        <v>42</v>
      </c>
      <c r="H15" s="165" t="s">
        <v>245</v>
      </c>
      <c r="I15" s="165" t="s">
        <v>690</v>
      </c>
      <c r="J15" s="73"/>
      <c r="L15" s="73"/>
      <c r="M15" s="73"/>
      <c r="N15" s="73"/>
    </row>
    <row r="16" spans="1:14">
      <c r="A16" s="139" t="s">
        <v>229</v>
      </c>
      <c r="B16" s="139" t="s">
        <v>42</v>
      </c>
      <c r="C16" s="165" t="s">
        <v>199</v>
      </c>
      <c r="D16" s="165" t="s">
        <v>690</v>
      </c>
      <c r="F16" s="139" t="s">
        <v>246</v>
      </c>
      <c r="G16" s="139" t="s">
        <v>42</v>
      </c>
      <c r="H16" s="165" t="s">
        <v>245</v>
      </c>
      <c r="I16" s="165" t="s">
        <v>690</v>
      </c>
      <c r="J16" s="73"/>
      <c r="L16" s="73"/>
      <c r="M16" s="73"/>
      <c r="N16" s="73"/>
    </row>
    <row r="17" spans="1:14">
      <c r="A17" s="140" t="s">
        <v>541</v>
      </c>
      <c r="B17" s="140" t="s">
        <v>42</v>
      </c>
      <c r="C17" s="166" t="s">
        <v>540</v>
      </c>
      <c r="D17" s="166" t="s">
        <v>693</v>
      </c>
      <c r="F17" s="140" t="s">
        <v>68</v>
      </c>
      <c r="G17" s="140" t="s">
        <v>42</v>
      </c>
      <c r="H17" s="166" t="s">
        <v>176</v>
      </c>
      <c r="I17" s="166" t="s">
        <v>693</v>
      </c>
      <c r="J17" s="73"/>
      <c r="L17" s="73"/>
      <c r="M17" s="73"/>
      <c r="N17" s="73"/>
    </row>
    <row r="18" spans="1:14">
      <c r="A18" s="140" t="s">
        <v>542</v>
      </c>
      <c r="B18" s="140" t="s">
        <v>43</v>
      </c>
      <c r="C18" s="166" t="s">
        <v>540</v>
      </c>
      <c r="D18" s="166" t="s">
        <v>693</v>
      </c>
      <c r="F18" s="140" t="s">
        <v>67</v>
      </c>
      <c r="G18" s="140" t="s">
        <v>42</v>
      </c>
      <c r="H18" s="166" t="s">
        <v>176</v>
      </c>
      <c r="I18" s="166" t="s">
        <v>693</v>
      </c>
      <c r="J18" s="73"/>
      <c r="L18" s="73"/>
      <c r="M18" s="73"/>
      <c r="N18" s="73"/>
    </row>
    <row r="19" spans="1:14">
      <c r="A19" s="140" t="s">
        <v>99</v>
      </c>
      <c r="B19" s="140" t="s">
        <v>42</v>
      </c>
      <c r="C19" s="166" t="s">
        <v>176</v>
      </c>
      <c r="D19" s="166" t="s">
        <v>693</v>
      </c>
      <c r="F19" s="140" t="s">
        <v>549</v>
      </c>
      <c r="G19" s="140" t="s">
        <v>42</v>
      </c>
      <c r="H19" s="166" t="s">
        <v>550</v>
      </c>
      <c r="I19" s="166" t="s">
        <v>693</v>
      </c>
      <c r="J19" s="73"/>
      <c r="L19" s="73"/>
      <c r="M19" s="73"/>
      <c r="N19" s="73"/>
    </row>
    <row r="20" spans="1:14">
      <c r="A20" s="140" t="s">
        <v>545</v>
      </c>
      <c r="B20" s="140" t="s">
        <v>42</v>
      </c>
      <c r="C20" s="166" t="s">
        <v>176</v>
      </c>
      <c r="D20" s="166" t="s">
        <v>693</v>
      </c>
      <c r="F20" s="140" t="s">
        <v>551</v>
      </c>
      <c r="G20" s="140" t="s">
        <v>43</v>
      </c>
      <c r="H20" s="166" t="s">
        <v>550</v>
      </c>
      <c r="I20" s="166" t="s">
        <v>693</v>
      </c>
      <c r="J20" s="73"/>
      <c r="L20" s="73"/>
      <c r="M20" s="73"/>
      <c r="N20" s="73"/>
    </row>
    <row r="21" spans="1:14">
      <c r="A21" s="140" t="s">
        <v>546</v>
      </c>
      <c r="B21" s="140" t="s">
        <v>42</v>
      </c>
      <c r="C21" s="166" t="s">
        <v>547</v>
      </c>
      <c r="D21" s="166" t="s">
        <v>693</v>
      </c>
      <c r="F21" s="140" t="s">
        <v>552</v>
      </c>
      <c r="G21" s="140" t="s">
        <v>42</v>
      </c>
      <c r="H21" s="166" t="s">
        <v>176</v>
      </c>
      <c r="I21" s="166" t="s">
        <v>693</v>
      </c>
      <c r="J21" s="73"/>
      <c r="L21" s="73"/>
      <c r="M21" s="73"/>
      <c r="N21" s="73"/>
    </row>
    <row r="22" spans="1:14">
      <c r="A22" s="140" t="s">
        <v>548</v>
      </c>
      <c r="B22" s="140" t="s">
        <v>43</v>
      </c>
      <c r="C22" s="166" t="s">
        <v>547</v>
      </c>
      <c r="D22" s="166" t="s">
        <v>693</v>
      </c>
      <c r="F22" s="140" t="s">
        <v>553</v>
      </c>
      <c r="G22" s="140" t="s">
        <v>42</v>
      </c>
      <c r="H22" s="166" t="s">
        <v>176</v>
      </c>
      <c r="I22" s="166" t="s">
        <v>693</v>
      </c>
      <c r="J22" s="73"/>
      <c r="L22" s="73"/>
      <c r="M22" s="73"/>
      <c r="N22" s="73"/>
    </row>
    <row r="23" spans="1:14">
      <c r="A23" s="140" t="s">
        <v>504</v>
      </c>
      <c r="B23" s="140" t="s">
        <v>42</v>
      </c>
      <c r="C23" s="166" t="s">
        <v>475</v>
      </c>
      <c r="D23" s="166" t="s">
        <v>691</v>
      </c>
      <c r="F23" s="140" t="s">
        <v>490</v>
      </c>
      <c r="G23" s="140" t="s">
        <v>42</v>
      </c>
      <c r="H23" s="166" t="s">
        <v>182</v>
      </c>
      <c r="I23" s="166" t="s">
        <v>691</v>
      </c>
      <c r="J23" s="73"/>
      <c r="L23" s="73"/>
      <c r="M23" s="73"/>
      <c r="N23" s="73"/>
    </row>
    <row r="24" spans="1:14">
      <c r="A24" s="140" t="s">
        <v>480</v>
      </c>
      <c r="B24" s="140" t="s">
        <v>42</v>
      </c>
      <c r="C24" s="166" t="s">
        <v>475</v>
      </c>
      <c r="D24" s="166" t="s">
        <v>691</v>
      </c>
      <c r="F24" s="140" t="s">
        <v>508</v>
      </c>
      <c r="G24" s="140" t="s">
        <v>42</v>
      </c>
      <c r="H24" s="166" t="s">
        <v>182</v>
      </c>
      <c r="I24" s="166" t="s">
        <v>691</v>
      </c>
      <c r="J24" s="73"/>
      <c r="L24" s="73"/>
      <c r="M24" s="73"/>
      <c r="N24" s="73"/>
    </row>
    <row r="25" spans="1:14">
      <c r="A25" s="140" t="s">
        <v>505</v>
      </c>
      <c r="B25" s="140" t="s">
        <v>42</v>
      </c>
      <c r="C25" s="166" t="s">
        <v>475</v>
      </c>
      <c r="D25" s="166" t="s">
        <v>691</v>
      </c>
      <c r="F25" s="140" t="s">
        <v>121</v>
      </c>
      <c r="G25" s="140" t="s">
        <v>42</v>
      </c>
      <c r="H25" s="166" t="s">
        <v>493</v>
      </c>
      <c r="I25" s="166" t="s">
        <v>691</v>
      </c>
      <c r="J25" s="73"/>
      <c r="L25" s="73"/>
      <c r="M25" s="73"/>
      <c r="N25" s="73"/>
    </row>
    <row r="26" spans="1:14">
      <c r="A26" s="140" t="s">
        <v>499</v>
      </c>
      <c r="B26" s="140" t="s">
        <v>42</v>
      </c>
      <c r="C26" s="166" t="s">
        <v>475</v>
      </c>
      <c r="D26" s="166" t="s">
        <v>691</v>
      </c>
      <c r="F26" s="140" t="s">
        <v>509</v>
      </c>
      <c r="G26" s="140" t="s">
        <v>42</v>
      </c>
      <c r="H26" s="166" t="s">
        <v>493</v>
      </c>
      <c r="I26" s="166" t="s">
        <v>691</v>
      </c>
      <c r="J26" s="73"/>
      <c r="L26" s="73"/>
      <c r="M26" s="73"/>
      <c r="N26" s="73"/>
    </row>
    <row r="27" spans="1:14">
      <c r="A27" s="140" t="s">
        <v>506</v>
      </c>
      <c r="B27" s="140" t="s">
        <v>42</v>
      </c>
      <c r="C27" s="166" t="s">
        <v>485</v>
      </c>
      <c r="D27" s="166" t="s">
        <v>691</v>
      </c>
      <c r="F27" s="140" t="s">
        <v>514</v>
      </c>
      <c r="G27" s="140" t="s">
        <v>43</v>
      </c>
      <c r="H27" s="166" t="s">
        <v>493</v>
      </c>
      <c r="I27" s="166" t="s">
        <v>691</v>
      </c>
      <c r="J27" s="73"/>
      <c r="L27" s="73"/>
      <c r="M27" s="73"/>
      <c r="N27" s="73"/>
    </row>
    <row r="28" spans="1:14">
      <c r="A28" s="140" t="s">
        <v>500</v>
      </c>
      <c r="B28" s="140" t="s">
        <v>42</v>
      </c>
      <c r="C28" s="166" t="s">
        <v>485</v>
      </c>
      <c r="D28" s="166" t="s">
        <v>691</v>
      </c>
      <c r="F28" s="140" t="s">
        <v>510</v>
      </c>
      <c r="G28" s="140" t="s">
        <v>42</v>
      </c>
      <c r="H28" s="166" t="s">
        <v>493</v>
      </c>
      <c r="I28" s="166" t="s">
        <v>691</v>
      </c>
      <c r="J28" s="73"/>
      <c r="L28" s="73"/>
      <c r="M28" s="73"/>
      <c r="N28" s="73"/>
    </row>
    <row r="29" spans="1:14">
      <c r="A29" s="140" t="s">
        <v>477</v>
      </c>
      <c r="B29" s="140" t="s">
        <v>42</v>
      </c>
      <c r="C29" s="166" t="s">
        <v>478</v>
      </c>
      <c r="D29" s="166" t="s">
        <v>691</v>
      </c>
      <c r="F29" s="140" t="s">
        <v>496</v>
      </c>
      <c r="G29" s="140" t="s">
        <v>42</v>
      </c>
      <c r="H29" s="166" t="s">
        <v>475</v>
      </c>
      <c r="I29" s="166" t="s">
        <v>691</v>
      </c>
      <c r="J29" s="73"/>
      <c r="L29" s="73"/>
      <c r="M29" s="73"/>
      <c r="N29" s="73"/>
    </row>
    <row r="30" spans="1:14">
      <c r="A30" s="140" t="s">
        <v>501</v>
      </c>
      <c r="B30" s="140" t="s">
        <v>42</v>
      </c>
      <c r="C30" s="166" t="s">
        <v>478</v>
      </c>
      <c r="D30" s="166" t="s">
        <v>691</v>
      </c>
      <c r="F30" s="140" t="s">
        <v>511</v>
      </c>
      <c r="G30" s="140" t="s">
        <v>42</v>
      </c>
      <c r="H30" s="166" t="s">
        <v>475</v>
      </c>
      <c r="I30" s="166" t="s">
        <v>691</v>
      </c>
      <c r="J30" s="73"/>
      <c r="L30" s="73"/>
      <c r="M30" s="73"/>
      <c r="N30" s="73"/>
    </row>
    <row r="31" spans="1:14">
      <c r="A31" s="140" t="s">
        <v>507</v>
      </c>
      <c r="B31" s="140" t="s">
        <v>43</v>
      </c>
      <c r="C31" s="166" t="s">
        <v>475</v>
      </c>
      <c r="D31" s="166" t="s">
        <v>691</v>
      </c>
      <c r="F31" s="140" t="s">
        <v>515</v>
      </c>
      <c r="G31" s="140" t="s">
        <v>42</v>
      </c>
      <c r="H31" s="166" t="s">
        <v>475</v>
      </c>
      <c r="I31" s="166" t="s">
        <v>691</v>
      </c>
      <c r="J31" s="73"/>
      <c r="L31" s="73"/>
      <c r="M31" s="73"/>
      <c r="N31" s="73"/>
    </row>
    <row r="32" spans="1:14">
      <c r="A32" s="140" t="s">
        <v>502</v>
      </c>
      <c r="B32" s="140" t="s">
        <v>43</v>
      </c>
      <c r="C32" s="166" t="s">
        <v>475</v>
      </c>
      <c r="D32" s="166" t="s">
        <v>691</v>
      </c>
      <c r="F32" s="140" t="s">
        <v>512</v>
      </c>
      <c r="G32" s="140" t="s">
        <v>42</v>
      </c>
      <c r="H32" s="166" t="s">
        <v>475</v>
      </c>
      <c r="I32" s="166" t="s">
        <v>691</v>
      </c>
      <c r="J32" s="73"/>
      <c r="L32" s="73"/>
      <c r="M32" s="73"/>
      <c r="N32" s="73"/>
    </row>
    <row r="33" spans="1:14">
      <c r="A33" s="140" t="s">
        <v>481</v>
      </c>
      <c r="B33" s="140" t="s">
        <v>42</v>
      </c>
      <c r="C33" s="166" t="s">
        <v>482</v>
      </c>
      <c r="D33" s="166" t="s">
        <v>691</v>
      </c>
      <c r="F33" s="140" t="s">
        <v>516</v>
      </c>
      <c r="G33" s="140" t="s">
        <v>43</v>
      </c>
      <c r="H33" s="166" t="s">
        <v>482</v>
      </c>
      <c r="I33" s="166" t="s">
        <v>691</v>
      </c>
      <c r="J33" s="73"/>
      <c r="L33" s="73"/>
      <c r="M33" s="73"/>
      <c r="N33" s="73"/>
    </row>
    <row r="34" spans="1:14">
      <c r="A34" s="140" t="s">
        <v>503</v>
      </c>
      <c r="B34" s="140" t="s">
        <v>42</v>
      </c>
      <c r="C34" s="166" t="s">
        <v>482</v>
      </c>
      <c r="D34" s="166" t="s">
        <v>691</v>
      </c>
      <c r="F34" s="140" t="s">
        <v>513</v>
      </c>
      <c r="G34" s="140" t="s">
        <v>42</v>
      </c>
      <c r="H34" s="166" t="s">
        <v>482</v>
      </c>
      <c r="I34" s="166" t="s">
        <v>691</v>
      </c>
      <c r="J34" s="73"/>
      <c r="L34" s="73"/>
      <c r="M34" s="73"/>
      <c r="N34" s="73"/>
    </row>
    <row r="35" spans="1:14">
      <c r="A35" s="140" t="s">
        <v>527</v>
      </c>
      <c r="B35" s="140" t="s">
        <v>42</v>
      </c>
      <c r="C35" s="166" t="s">
        <v>518</v>
      </c>
      <c r="D35" s="166" t="s">
        <v>692</v>
      </c>
      <c r="F35" s="140" t="s">
        <v>533</v>
      </c>
      <c r="G35" s="140" t="s">
        <v>42</v>
      </c>
      <c r="H35" s="166" t="s">
        <v>518</v>
      </c>
      <c r="I35" s="166" t="s">
        <v>692</v>
      </c>
      <c r="J35" s="73"/>
      <c r="L35" s="73"/>
      <c r="M35" s="73"/>
      <c r="N35" s="73"/>
    </row>
    <row r="36" spans="1:14">
      <c r="A36" s="140" t="s">
        <v>521</v>
      </c>
      <c r="B36" s="140" t="s">
        <v>43</v>
      </c>
      <c r="C36" s="166" t="s">
        <v>518</v>
      </c>
      <c r="D36" s="166" t="s">
        <v>692</v>
      </c>
      <c r="F36" s="140" t="s">
        <v>534</v>
      </c>
      <c r="G36" s="140" t="s">
        <v>42</v>
      </c>
      <c r="H36" s="166" t="s">
        <v>518</v>
      </c>
      <c r="I36" s="166" t="s">
        <v>692</v>
      </c>
      <c r="J36" s="73"/>
      <c r="L36" s="73"/>
      <c r="M36" s="73"/>
      <c r="N36" s="73"/>
    </row>
    <row r="37" spans="1:14">
      <c r="A37" s="140" t="s">
        <v>519</v>
      </c>
      <c r="B37" s="140" t="s">
        <v>42</v>
      </c>
      <c r="C37" s="166" t="s">
        <v>518</v>
      </c>
      <c r="D37" s="166" t="s">
        <v>692</v>
      </c>
      <c r="F37" s="140" t="s">
        <v>526</v>
      </c>
      <c r="G37" s="140" t="s">
        <v>42</v>
      </c>
      <c r="H37" s="166" t="s">
        <v>523</v>
      </c>
      <c r="I37" s="166" t="s">
        <v>692</v>
      </c>
      <c r="J37" s="73"/>
      <c r="L37" s="73"/>
      <c r="M37" s="73"/>
      <c r="N37" s="73"/>
    </row>
    <row r="38" spans="1:14">
      <c r="A38" s="140" t="s">
        <v>528</v>
      </c>
      <c r="B38" s="140" t="s">
        <v>42</v>
      </c>
      <c r="C38" s="166" t="s">
        <v>518</v>
      </c>
      <c r="D38" s="166" t="s">
        <v>692</v>
      </c>
      <c r="F38" s="140" t="s">
        <v>539</v>
      </c>
      <c r="G38" s="140" t="s">
        <v>42</v>
      </c>
      <c r="H38" s="166" t="s">
        <v>523</v>
      </c>
      <c r="I38" s="166" t="s">
        <v>692</v>
      </c>
      <c r="J38" s="73"/>
      <c r="L38" s="73"/>
      <c r="M38" s="73"/>
      <c r="N38" s="73"/>
    </row>
    <row r="39" spans="1:14">
      <c r="A39" s="140" t="s">
        <v>529</v>
      </c>
      <c r="B39" s="140" t="s">
        <v>43</v>
      </c>
      <c r="C39" s="166" t="s">
        <v>530</v>
      </c>
      <c r="D39" s="166" t="s">
        <v>692</v>
      </c>
      <c r="F39" s="140" t="s">
        <v>535</v>
      </c>
      <c r="G39" s="140" t="s">
        <v>42</v>
      </c>
      <c r="H39" s="166" t="s">
        <v>1163</v>
      </c>
      <c r="I39" s="166" t="s">
        <v>692</v>
      </c>
      <c r="J39" s="73"/>
      <c r="L39" s="73"/>
      <c r="M39" s="73"/>
      <c r="N39" s="73"/>
    </row>
    <row r="40" spans="1:14">
      <c r="A40" s="140" t="s">
        <v>531</v>
      </c>
      <c r="B40" s="140" t="s">
        <v>43</v>
      </c>
      <c r="C40" s="166" t="s">
        <v>530</v>
      </c>
      <c r="D40" s="166" t="s">
        <v>692</v>
      </c>
      <c r="F40" s="140" t="s">
        <v>536</v>
      </c>
      <c r="G40" s="140" t="s">
        <v>42</v>
      </c>
      <c r="H40" s="166" t="s">
        <v>1163</v>
      </c>
      <c r="I40" s="166" t="s">
        <v>692</v>
      </c>
      <c r="J40" s="73"/>
      <c r="L40" s="73"/>
      <c r="M40" s="73"/>
      <c r="N40" s="73"/>
    </row>
    <row r="41" spans="1:14">
      <c r="A41" s="140" t="s">
        <v>532</v>
      </c>
      <c r="B41" s="140" t="s">
        <v>42</v>
      </c>
      <c r="C41" s="166" t="s">
        <v>518</v>
      </c>
      <c r="D41" s="166" t="s">
        <v>692</v>
      </c>
      <c r="F41" s="140" t="s">
        <v>524</v>
      </c>
      <c r="G41" s="140" t="s">
        <v>43</v>
      </c>
      <c r="H41" s="166" t="s">
        <v>537</v>
      </c>
      <c r="I41" s="166" t="s">
        <v>692</v>
      </c>
      <c r="J41" s="73"/>
      <c r="L41" s="73"/>
      <c r="M41" s="73"/>
      <c r="N41" s="73"/>
    </row>
    <row r="42" spans="1:14">
      <c r="A42" s="140" t="s">
        <v>520</v>
      </c>
      <c r="B42" s="140" t="s">
        <v>43</v>
      </c>
      <c r="C42" s="166" t="s">
        <v>518</v>
      </c>
      <c r="D42" s="166" t="s">
        <v>692</v>
      </c>
      <c r="F42" s="140" t="s">
        <v>538</v>
      </c>
      <c r="G42" s="140" t="s">
        <v>42</v>
      </c>
      <c r="H42" s="166" t="s">
        <v>537</v>
      </c>
      <c r="I42" s="166" t="s">
        <v>692</v>
      </c>
      <c r="J42" s="73"/>
      <c r="L42" s="73"/>
      <c r="M42" s="73"/>
      <c r="N42" s="73"/>
    </row>
    <row r="43" spans="1:14">
      <c r="H43" s="73"/>
      <c r="I43" s="73"/>
      <c r="J43" s="73"/>
      <c r="L43" s="73"/>
      <c r="M43" s="73"/>
      <c r="N43" s="73"/>
    </row>
    <row r="44" spans="1:14">
      <c r="A44" t="s">
        <v>558</v>
      </c>
      <c r="B44" s="151"/>
      <c r="F44" t="s">
        <v>559</v>
      </c>
      <c r="H44" s="73"/>
      <c r="I44" s="73"/>
      <c r="J44" s="73"/>
      <c r="L44" s="73"/>
      <c r="M44" s="73"/>
      <c r="N44" s="73"/>
    </row>
    <row r="45" spans="1:14">
      <c r="A45" s="148" t="s">
        <v>185</v>
      </c>
      <c r="B45" s="149" t="s">
        <v>186</v>
      </c>
      <c r="C45" s="149" t="s">
        <v>187</v>
      </c>
      <c r="D45" s="167" t="s">
        <v>689</v>
      </c>
      <c r="F45" s="148" t="s">
        <v>185</v>
      </c>
      <c r="G45" s="149" t="s">
        <v>186</v>
      </c>
      <c r="H45" s="149" t="s">
        <v>187</v>
      </c>
      <c r="I45" s="167" t="s">
        <v>689</v>
      </c>
    </row>
    <row r="46" spans="1:14">
      <c r="A46" s="156" t="s">
        <v>564</v>
      </c>
      <c r="B46" s="157" t="s">
        <v>42</v>
      </c>
      <c r="C46" s="157" t="s">
        <v>201</v>
      </c>
      <c r="D46" s="158" t="s">
        <v>667</v>
      </c>
      <c r="E46" s="30"/>
      <c r="F46" s="156" t="s">
        <v>574</v>
      </c>
      <c r="G46" s="157" t="s">
        <v>43</v>
      </c>
      <c r="H46" s="157" t="s">
        <v>219</v>
      </c>
      <c r="I46" s="158" t="s">
        <v>667</v>
      </c>
      <c r="J46" s="73"/>
      <c r="L46" s="73"/>
      <c r="M46" s="73"/>
      <c r="N46" s="73"/>
    </row>
    <row r="47" spans="1:14">
      <c r="A47" s="156" t="s">
        <v>565</v>
      </c>
      <c r="B47" s="157" t="s">
        <v>42</v>
      </c>
      <c r="C47" s="157" t="s">
        <v>201</v>
      </c>
      <c r="D47" s="158" t="s">
        <v>667</v>
      </c>
      <c r="E47" s="30"/>
      <c r="F47" s="156" t="s">
        <v>575</v>
      </c>
      <c r="G47" s="157" t="s">
        <v>43</v>
      </c>
      <c r="H47" s="157" t="s">
        <v>219</v>
      </c>
      <c r="I47" s="158" t="s">
        <v>667</v>
      </c>
      <c r="J47" s="73"/>
      <c r="L47" s="73"/>
      <c r="M47" s="73"/>
      <c r="N47" s="73"/>
    </row>
    <row r="48" spans="1:14">
      <c r="A48" s="156" t="s">
        <v>566</v>
      </c>
      <c r="B48" s="157" t="s">
        <v>43</v>
      </c>
      <c r="C48" s="157" t="s">
        <v>567</v>
      </c>
      <c r="D48" s="158" t="s">
        <v>668</v>
      </c>
      <c r="E48" s="30"/>
      <c r="F48" s="156" t="s">
        <v>576</v>
      </c>
      <c r="G48" s="157" t="s">
        <v>42</v>
      </c>
      <c r="H48" s="157" t="s">
        <v>570</v>
      </c>
      <c r="I48" s="158" t="s">
        <v>668</v>
      </c>
      <c r="J48" s="73"/>
      <c r="L48" s="73"/>
      <c r="M48" s="73"/>
      <c r="N48" s="73"/>
    </row>
    <row r="49" spans="1:14">
      <c r="A49" s="156" t="s">
        <v>568</v>
      </c>
      <c r="B49" s="157" t="s">
        <v>43</v>
      </c>
      <c r="C49" s="157" t="s">
        <v>567</v>
      </c>
      <c r="D49" s="158" t="s">
        <v>668</v>
      </c>
      <c r="E49" s="30"/>
      <c r="F49" s="156" t="s">
        <v>577</v>
      </c>
      <c r="G49" s="157" t="s">
        <v>42</v>
      </c>
      <c r="H49" s="157" t="s">
        <v>570</v>
      </c>
      <c r="I49" s="158" t="s">
        <v>668</v>
      </c>
      <c r="J49" s="73"/>
      <c r="L49" s="73"/>
      <c r="M49" s="73"/>
      <c r="N49" s="73"/>
    </row>
    <row r="50" spans="1:14">
      <c r="A50" s="156" t="s">
        <v>569</v>
      </c>
      <c r="B50" s="157" t="s">
        <v>42</v>
      </c>
      <c r="C50" s="157" t="s">
        <v>570</v>
      </c>
      <c r="D50" s="158" t="s">
        <v>669</v>
      </c>
      <c r="E50" s="30"/>
      <c r="F50" s="156" t="s">
        <v>578</v>
      </c>
      <c r="G50" s="157" t="s">
        <v>42</v>
      </c>
      <c r="H50" s="157" t="s">
        <v>245</v>
      </c>
      <c r="I50" s="158" t="s">
        <v>669</v>
      </c>
      <c r="J50" s="73"/>
      <c r="L50" s="73"/>
      <c r="M50" s="73"/>
      <c r="N50" s="73"/>
    </row>
    <row r="51" spans="1:14">
      <c r="A51" s="156" t="s">
        <v>571</v>
      </c>
      <c r="B51" s="157" t="s">
        <v>42</v>
      </c>
      <c r="C51" s="157" t="s">
        <v>570</v>
      </c>
      <c r="D51" s="158" t="s">
        <v>669</v>
      </c>
      <c r="E51" s="30"/>
      <c r="F51" s="156" t="s">
        <v>579</v>
      </c>
      <c r="G51" s="157" t="s">
        <v>42</v>
      </c>
      <c r="H51" s="157" t="s">
        <v>245</v>
      </c>
      <c r="I51" s="158" t="s">
        <v>669</v>
      </c>
      <c r="J51" s="73"/>
      <c r="L51" s="73"/>
      <c r="M51" s="73"/>
      <c r="N51" s="73"/>
    </row>
    <row r="52" spans="1:14">
      <c r="A52" s="156" t="s">
        <v>572</v>
      </c>
      <c r="B52" s="157" t="s">
        <v>42</v>
      </c>
      <c r="C52" s="157" t="s">
        <v>236</v>
      </c>
      <c r="D52" s="158" t="s">
        <v>670</v>
      </c>
      <c r="E52" s="30"/>
      <c r="F52" s="156" t="s">
        <v>580</v>
      </c>
      <c r="G52" s="157" t="s">
        <v>42</v>
      </c>
      <c r="H52" s="157" t="s">
        <v>236</v>
      </c>
      <c r="I52" s="158" t="s">
        <v>670</v>
      </c>
      <c r="J52" s="73"/>
      <c r="L52" s="73"/>
      <c r="M52" s="73"/>
      <c r="N52" s="73"/>
    </row>
    <row r="53" spans="1:14">
      <c r="A53" s="156" t="s">
        <v>573</v>
      </c>
      <c r="B53" s="157" t="s">
        <v>42</v>
      </c>
      <c r="C53" s="157" t="s">
        <v>236</v>
      </c>
      <c r="D53" s="158" t="s">
        <v>670</v>
      </c>
      <c r="E53" s="30"/>
      <c r="F53" s="156" t="s">
        <v>581</v>
      </c>
      <c r="G53" s="157" t="s">
        <v>42</v>
      </c>
      <c r="H53" s="157" t="s">
        <v>236</v>
      </c>
      <c r="I53" s="158" t="s">
        <v>670</v>
      </c>
    </row>
    <row r="54" spans="1:14">
      <c r="A54" s="156" t="s">
        <v>595</v>
      </c>
      <c r="B54" s="157" t="s">
        <v>42</v>
      </c>
      <c r="C54" s="157" t="s">
        <v>585</v>
      </c>
      <c r="D54" s="158" t="s">
        <v>671</v>
      </c>
      <c r="E54" s="30"/>
      <c r="F54" s="156" t="s">
        <v>604</v>
      </c>
      <c r="G54" s="157" t="s">
        <v>43</v>
      </c>
      <c r="H54" s="157" t="s">
        <v>590</v>
      </c>
      <c r="I54" s="158" t="s">
        <v>671</v>
      </c>
    </row>
    <row r="55" spans="1:14">
      <c r="A55" s="156" t="s">
        <v>596</v>
      </c>
      <c r="B55" s="157" t="s">
        <v>42</v>
      </c>
      <c r="C55" s="157" t="s">
        <v>585</v>
      </c>
      <c r="D55" s="158" t="s">
        <v>671</v>
      </c>
      <c r="E55" s="30"/>
      <c r="F55" s="156" t="s">
        <v>544</v>
      </c>
      <c r="G55" s="157" t="s">
        <v>42</v>
      </c>
      <c r="H55" s="157" t="s">
        <v>590</v>
      </c>
      <c r="I55" s="158" t="s">
        <v>671</v>
      </c>
    </row>
    <row r="56" spans="1:14">
      <c r="A56" s="156" t="s">
        <v>597</v>
      </c>
      <c r="B56" s="157" t="s">
        <v>42</v>
      </c>
      <c r="C56" s="157" t="s">
        <v>589</v>
      </c>
      <c r="D56" s="158" t="s">
        <v>672</v>
      </c>
      <c r="E56" s="30"/>
      <c r="F56" s="156" t="s">
        <v>605</v>
      </c>
      <c r="G56" s="157" t="s">
        <v>43</v>
      </c>
      <c r="H56" s="157" t="s">
        <v>583</v>
      </c>
      <c r="I56" s="158" t="s">
        <v>672</v>
      </c>
    </row>
    <row r="57" spans="1:14">
      <c r="A57" s="156" t="s">
        <v>598</v>
      </c>
      <c r="B57" s="157" t="s">
        <v>42</v>
      </c>
      <c r="C57" s="157" t="s">
        <v>589</v>
      </c>
      <c r="D57" s="158" t="s">
        <v>672</v>
      </c>
      <c r="E57" s="30"/>
      <c r="F57" s="156" t="s">
        <v>606</v>
      </c>
      <c r="G57" s="157" t="s">
        <v>43</v>
      </c>
      <c r="H57" s="157" t="s">
        <v>583</v>
      </c>
      <c r="I57" s="158" t="s">
        <v>672</v>
      </c>
    </row>
    <row r="58" spans="1:14">
      <c r="A58" s="156" t="s">
        <v>599</v>
      </c>
      <c r="B58" s="157" t="s">
        <v>42</v>
      </c>
      <c r="C58" s="157" t="s">
        <v>600</v>
      </c>
      <c r="D58" s="158" t="s">
        <v>673</v>
      </c>
      <c r="E58" s="30"/>
      <c r="F58" s="156" t="s">
        <v>593</v>
      </c>
      <c r="G58" s="157" t="s">
        <v>42</v>
      </c>
      <c r="H58" s="157" t="s">
        <v>585</v>
      </c>
      <c r="I58" s="158" t="s">
        <v>673</v>
      </c>
    </row>
    <row r="59" spans="1:14">
      <c r="A59" s="156" t="s">
        <v>601</v>
      </c>
      <c r="B59" s="157" t="s">
        <v>42</v>
      </c>
      <c r="C59" s="157" t="s">
        <v>600</v>
      </c>
      <c r="D59" s="158" t="s">
        <v>673</v>
      </c>
      <c r="E59" s="30"/>
      <c r="F59" s="156" t="s">
        <v>607</v>
      </c>
      <c r="G59" s="157" t="s">
        <v>42</v>
      </c>
      <c r="H59" s="157" t="s">
        <v>585</v>
      </c>
      <c r="I59" s="158" t="s">
        <v>673</v>
      </c>
    </row>
    <row r="60" spans="1:14">
      <c r="A60" s="156" t="s">
        <v>602</v>
      </c>
      <c r="B60" s="157" t="s">
        <v>42</v>
      </c>
      <c r="C60" s="157" t="s">
        <v>600</v>
      </c>
      <c r="D60" s="158" t="s">
        <v>674</v>
      </c>
      <c r="E60" s="30"/>
      <c r="F60" s="156" t="s">
        <v>608</v>
      </c>
      <c r="G60" s="157" t="s">
        <v>42</v>
      </c>
      <c r="H60" s="157" t="s">
        <v>589</v>
      </c>
      <c r="I60" s="158" t="s">
        <v>674</v>
      </c>
    </row>
    <row r="61" spans="1:14">
      <c r="A61" s="156" t="s">
        <v>603</v>
      </c>
      <c r="B61" s="157" t="s">
        <v>42</v>
      </c>
      <c r="C61" s="157" t="s">
        <v>600</v>
      </c>
      <c r="D61" s="158" t="s">
        <v>674</v>
      </c>
      <c r="E61" s="30"/>
      <c r="F61" s="156" t="s">
        <v>609</v>
      </c>
      <c r="G61" s="157" t="s">
        <v>43</v>
      </c>
      <c r="H61" s="157" t="s">
        <v>589</v>
      </c>
      <c r="I61" s="158" t="s">
        <v>674</v>
      </c>
    </row>
    <row r="62" spans="1:14">
      <c r="A62" s="156" t="s">
        <v>614</v>
      </c>
      <c r="B62" s="157" t="s">
        <v>42</v>
      </c>
      <c r="C62" s="157" t="s">
        <v>615</v>
      </c>
      <c r="D62" s="158" t="s">
        <v>676</v>
      </c>
      <c r="E62" s="30"/>
      <c r="F62" s="156" t="s">
        <v>623</v>
      </c>
      <c r="G62" s="157" t="s">
        <v>43</v>
      </c>
      <c r="H62" s="157" t="s">
        <v>488</v>
      </c>
      <c r="I62" s="158" t="s">
        <v>676</v>
      </c>
    </row>
    <row r="63" spans="1:14">
      <c r="A63" s="156" t="s">
        <v>616</v>
      </c>
      <c r="B63" s="157" t="s">
        <v>42</v>
      </c>
      <c r="C63" s="157" t="s">
        <v>615</v>
      </c>
      <c r="D63" s="158" t="s">
        <v>676</v>
      </c>
      <c r="E63" s="30"/>
      <c r="F63" s="156" t="s">
        <v>624</v>
      </c>
      <c r="G63" s="157" t="s">
        <v>43</v>
      </c>
      <c r="H63" s="157" t="s">
        <v>488</v>
      </c>
      <c r="I63" s="158" t="s">
        <v>676</v>
      </c>
    </row>
    <row r="64" spans="1:14">
      <c r="A64" s="156" t="s">
        <v>617</v>
      </c>
      <c r="B64" s="157" t="s">
        <v>42</v>
      </c>
      <c r="C64" s="157" t="s">
        <v>486</v>
      </c>
      <c r="D64" s="158" t="s">
        <v>677</v>
      </c>
      <c r="E64" s="30"/>
      <c r="F64" s="156" t="s">
        <v>625</v>
      </c>
      <c r="G64" s="157" t="s">
        <v>42</v>
      </c>
      <c r="H64" s="157" t="s">
        <v>626</v>
      </c>
      <c r="I64" s="158" t="s">
        <v>677</v>
      </c>
    </row>
    <row r="65" spans="1:9">
      <c r="A65" s="156" t="s">
        <v>484</v>
      </c>
      <c r="B65" s="157" t="s">
        <v>43</v>
      </c>
      <c r="C65" s="157" t="s">
        <v>486</v>
      </c>
      <c r="D65" s="158" t="s">
        <v>677</v>
      </c>
      <c r="E65" s="30"/>
      <c r="F65" s="156" t="s">
        <v>627</v>
      </c>
      <c r="G65" s="157" t="s">
        <v>43</v>
      </c>
      <c r="H65" s="157" t="s">
        <v>626</v>
      </c>
      <c r="I65" s="158" t="s">
        <v>677</v>
      </c>
    </row>
    <row r="66" spans="1:9">
      <c r="A66" s="156" t="s">
        <v>618</v>
      </c>
      <c r="B66" s="157" t="s">
        <v>43</v>
      </c>
      <c r="C66" s="157" t="s">
        <v>479</v>
      </c>
      <c r="D66" s="158" t="s">
        <v>678</v>
      </c>
      <c r="E66" s="30"/>
      <c r="F66" s="156" t="s">
        <v>628</v>
      </c>
      <c r="G66" s="157" t="s">
        <v>42</v>
      </c>
      <c r="H66" s="157" t="s">
        <v>629</v>
      </c>
      <c r="I66" s="158" t="s">
        <v>678</v>
      </c>
    </row>
    <row r="67" spans="1:9">
      <c r="A67" s="156" t="s">
        <v>619</v>
      </c>
      <c r="B67" s="157" t="s">
        <v>43</v>
      </c>
      <c r="C67" s="157" t="s">
        <v>479</v>
      </c>
      <c r="D67" s="158" t="s">
        <v>678</v>
      </c>
      <c r="E67" s="30"/>
      <c r="F67" s="156" t="s">
        <v>630</v>
      </c>
      <c r="G67" s="157" t="s">
        <v>42</v>
      </c>
      <c r="H67" s="157" t="s">
        <v>629</v>
      </c>
      <c r="I67" s="158" t="s">
        <v>678</v>
      </c>
    </row>
    <row r="68" spans="1:9">
      <c r="A68" s="156" t="s">
        <v>620</v>
      </c>
      <c r="B68" s="157" t="s">
        <v>42</v>
      </c>
      <c r="C68" s="157" t="s">
        <v>621</v>
      </c>
      <c r="D68" s="158" t="s">
        <v>679</v>
      </c>
      <c r="E68" s="30"/>
      <c r="F68" s="156" t="s">
        <v>631</v>
      </c>
      <c r="G68" s="157" t="s">
        <v>42</v>
      </c>
      <c r="H68" s="157" t="s">
        <v>483</v>
      </c>
      <c r="I68" s="158" t="s">
        <v>679</v>
      </c>
    </row>
    <row r="69" spans="1:9">
      <c r="A69" s="156" t="s">
        <v>622</v>
      </c>
      <c r="B69" s="157" t="s">
        <v>42</v>
      </c>
      <c r="C69" s="157" t="s">
        <v>621</v>
      </c>
      <c r="D69" s="158" t="s">
        <v>679</v>
      </c>
      <c r="E69" s="30"/>
      <c r="F69" s="156" t="s">
        <v>632</v>
      </c>
      <c r="G69" s="157" t="s">
        <v>42</v>
      </c>
      <c r="H69" s="157" t="s">
        <v>483</v>
      </c>
      <c r="I69" s="158" t="s">
        <v>679</v>
      </c>
    </row>
    <row r="70" spans="1:9">
      <c r="A70" s="156" t="s">
        <v>647</v>
      </c>
      <c r="B70" s="157" t="s">
        <v>42</v>
      </c>
      <c r="C70" s="157" t="s">
        <v>648</v>
      </c>
      <c r="D70" s="158" t="s">
        <v>681</v>
      </c>
      <c r="E70" s="30"/>
      <c r="F70" s="156" t="s">
        <v>657</v>
      </c>
      <c r="G70" s="157" t="s">
        <v>42</v>
      </c>
      <c r="H70" s="157" t="s">
        <v>655</v>
      </c>
      <c r="I70" s="158" t="s">
        <v>681</v>
      </c>
    </row>
    <row r="71" spans="1:9">
      <c r="A71" s="156" t="s">
        <v>649</v>
      </c>
      <c r="B71" s="157" t="s">
        <v>42</v>
      </c>
      <c r="C71" s="157" t="s">
        <v>648</v>
      </c>
      <c r="D71" s="158" t="s">
        <v>681</v>
      </c>
      <c r="E71" s="30"/>
      <c r="F71" s="156" t="s">
        <v>658</v>
      </c>
      <c r="G71" s="157" t="s">
        <v>42</v>
      </c>
      <c r="H71" s="157" t="s">
        <v>655</v>
      </c>
      <c r="I71" s="158" t="s">
        <v>681</v>
      </c>
    </row>
    <row r="72" spans="1:9">
      <c r="A72" s="156" t="s">
        <v>666</v>
      </c>
      <c r="B72" s="157" t="s">
        <v>42</v>
      </c>
      <c r="C72" s="157" t="s">
        <v>639</v>
      </c>
      <c r="D72" s="158" t="s">
        <v>696</v>
      </c>
      <c r="E72" s="30"/>
      <c r="F72" s="156" t="s">
        <v>659</v>
      </c>
      <c r="G72" s="157" t="s">
        <v>42</v>
      </c>
      <c r="H72" s="157" t="s">
        <v>660</v>
      </c>
      <c r="I72" s="158" t="s">
        <v>696</v>
      </c>
    </row>
    <row r="73" spans="1:9">
      <c r="A73" s="156" t="s">
        <v>650</v>
      </c>
      <c r="B73" s="157" t="s">
        <v>42</v>
      </c>
      <c r="C73" s="157" t="s">
        <v>639</v>
      </c>
      <c r="D73" s="158" t="s">
        <v>682</v>
      </c>
      <c r="E73" s="30"/>
      <c r="F73" s="156" t="s">
        <v>640</v>
      </c>
      <c r="G73" s="157" t="s">
        <v>43</v>
      </c>
      <c r="H73" s="157" t="s">
        <v>660</v>
      </c>
      <c r="I73" s="158" t="s">
        <v>682</v>
      </c>
    </row>
    <row r="74" spans="1:9">
      <c r="A74" s="156" t="s">
        <v>651</v>
      </c>
      <c r="B74" s="157" t="s">
        <v>42</v>
      </c>
      <c r="C74" s="157" t="s">
        <v>652</v>
      </c>
      <c r="D74" s="158" t="s">
        <v>683</v>
      </c>
      <c r="E74" s="30"/>
      <c r="F74" s="156" t="s">
        <v>645</v>
      </c>
      <c r="G74" s="157" t="s">
        <v>42</v>
      </c>
      <c r="H74" s="157" t="s">
        <v>661</v>
      </c>
      <c r="I74" s="158" t="s">
        <v>683</v>
      </c>
    </row>
    <row r="75" spans="1:9">
      <c r="A75" s="156" t="s">
        <v>653</v>
      </c>
      <c r="B75" s="157" t="s">
        <v>43</v>
      </c>
      <c r="C75" s="157" t="s">
        <v>652</v>
      </c>
      <c r="D75" s="158" t="s">
        <v>683</v>
      </c>
      <c r="E75" s="30"/>
      <c r="F75" s="156" t="s">
        <v>662</v>
      </c>
      <c r="G75" s="157" t="s">
        <v>42</v>
      </c>
      <c r="H75" s="157" t="s">
        <v>661</v>
      </c>
      <c r="I75" s="158" t="s">
        <v>683</v>
      </c>
    </row>
    <row r="76" spans="1:9">
      <c r="A76" s="156" t="s">
        <v>654</v>
      </c>
      <c r="B76" s="157" t="s">
        <v>42</v>
      </c>
      <c r="C76" s="157" t="s">
        <v>655</v>
      </c>
      <c r="D76" s="158" t="s">
        <v>684</v>
      </c>
      <c r="E76" s="30"/>
      <c r="F76" s="156" t="s">
        <v>663</v>
      </c>
      <c r="G76" s="157" t="s">
        <v>43</v>
      </c>
      <c r="H76" s="157" t="s">
        <v>655</v>
      </c>
      <c r="I76" s="158" t="s">
        <v>684</v>
      </c>
    </row>
    <row r="77" spans="1:9">
      <c r="A77" s="162" t="s">
        <v>656</v>
      </c>
      <c r="B77" s="163" t="s">
        <v>42</v>
      </c>
      <c r="C77" s="157" t="s">
        <v>655</v>
      </c>
      <c r="D77" s="158" t="s">
        <v>684</v>
      </c>
      <c r="E77" s="30"/>
      <c r="F77" s="162" t="s">
        <v>664</v>
      </c>
      <c r="G77" s="163" t="s">
        <v>43</v>
      </c>
      <c r="H77" s="157" t="s">
        <v>655</v>
      </c>
      <c r="I77" s="158" t="s">
        <v>684</v>
      </c>
    </row>
  </sheetData>
  <phoneticPr fontId="28"/>
  <pageMargins left="0.75" right="0.75" top="1" bottom="1" header="0.51111111111111107" footer="0.51111111111111107"/>
  <pageSetup paperSize="9" firstPageNumber="4294963191" orientation="portrait" r:id="rId1"/>
  <headerFooter alignWithMargins="0"/>
  <tableParts count="4">
    <tablePart r:id="rId2"/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27"/>
    <pageSetUpPr fitToPage="1"/>
  </sheetPr>
  <dimension ref="A1:O56"/>
  <sheetViews>
    <sheetView view="pageBreakPreview" zoomScale="85" zoomScaleNormal="70" zoomScaleSheetLayoutView="85" workbookViewId="0">
      <pane xSplit="4" ySplit="2" topLeftCell="E9" activePane="bottomRight" state="frozen"/>
      <selection activeCell="B1" sqref="B1:Y1"/>
      <selection pane="topRight" activeCell="B1" sqref="B1:Y1"/>
      <selection pane="bottomLeft" activeCell="B1" sqref="B1:Y1"/>
      <selection pane="bottomRight" activeCell="B1" sqref="B1:Y1"/>
    </sheetView>
  </sheetViews>
  <sheetFormatPr baseColWidth="10" defaultColWidth="8.83203125" defaultRowHeight="14"/>
  <cols>
    <col min="1" max="1" width="4.1640625" style="171" customWidth="1"/>
    <col min="2" max="2" width="11.1640625" style="171" customWidth="1"/>
    <col min="3" max="3" width="14" style="171" customWidth="1"/>
    <col min="4" max="4" width="9.33203125" style="171" customWidth="1"/>
    <col min="5" max="14" width="16.33203125" style="171" customWidth="1"/>
    <col min="15" max="20" width="10" style="171" customWidth="1"/>
    <col min="21" max="256" width="9" style="171"/>
    <col min="257" max="258" width="4.1640625" style="171" customWidth="1"/>
    <col min="259" max="259" width="8.6640625" style="171" customWidth="1"/>
    <col min="260" max="260" width="10.33203125" style="171" bestFit="1" customWidth="1"/>
    <col min="261" max="270" width="11" style="171" customWidth="1"/>
    <col min="271" max="276" width="10" style="171" customWidth="1"/>
    <col min="277" max="512" width="9" style="171"/>
    <col min="513" max="514" width="4.1640625" style="171" customWidth="1"/>
    <col min="515" max="515" width="8.6640625" style="171" customWidth="1"/>
    <col min="516" max="516" width="10.33203125" style="171" bestFit="1" customWidth="1"/>
    <col min="517" max="526" width="11" style="171" customWidth="1"/>
    <col min="527" max="532" width="10" style="171" customWidth="1"/>
    <col min="533" max="768" width="9" style="171"/>
    <col min="769" max="770" width="4.1640625" style="171" customWidth="1"/>
    <col min="771" max="771" width="8.6640625" style="171" customWidth="1"/>
    <col min="772" max="772" width="10.33203125" style="171" bestFit="1" customWidth="1"/>
    <col min="773" max="782" width="11" style="171" customWidth="1"/>
    <col min="783" max="788" width="10" style="171" customWidth="1"/>
    <col min="789" max="1024" width="9" style="171"/>
    <col min="1025" max="1026" width="4.1640625" style="171" customWidth="1"/>
    <col min="1027" max="1027" width="8.6640625" style="171" customWidth="1"/>
    <col min="1028" max="1028" width="10.33203125" style="171" bestFit="1" customWidth="1"/>
    <col min="1029" max="1038" width="11" style="171" customWidth="1"/>
    <col min="1039" max="1044" width="10" style="171" customWidth="1"/>
    <col min="1045" max="1280" width="9" style="171"/>
    <col min="1281" max="1282" width="4.1640625" style="171" customWidth="1"/>
    <col min="1283" max="1283" width="8.6640625" style="171" customWidth="1"/>
    <col min="1284" max="1284" width="10.33203125" style="171" bestFit="1" customWidth="1"/>
    <col min="1285" max="1294" width="11" style="171" customWidth="1"/>
    <col min="1295" max="1300" width="10" style="171" customWidth="1"/>
    <col min="1301" max="1536" width="9" style="171"/>
    <col min="1537" max="1538" width="4.1640625" style="171" customWidth="1"/>
    <col min="1539" max="1539" width="8.6640625" style="171" customWidth="1"/>
    <col min="1540" max="1540" width="10.33203125" style="171" bestFit="1" customWidth="1"/>
    <col min="1541" max="1550" width="11" style="171" customWidth="1"/>
    <col min="1551" max="1556" width="10" style="171" customWidth="1"/>
    <col min="1557" max="1792" width="9" style="171"/>
    <col min="1793" max="1794" width="4.1640625" style="171" customWidth="1"/>
    <col min="1795" max="1795" width="8.6640625" style="171" customWidth="1"/>
    <col min="1796" max="1796" width="10.33203125" style="171" bestFit="1" customWidth="1"/>
    <col min="1797" max="1806" width="11" style="171" customWidth="1"/>
    <col min="1807" max="1812" width="10" style="171" customWidth="1"/>
    <col min="1813" max="2048" width="9" style="171"/>
    <col min="2049" max="2050" width="4.1640625" style="171" customWidth="1"/>
    <col min="2051" max="2051" width="8.6640625" style="171" customWidth="1"/>
    <col min="2052" max="2052" width="10.33203125" style="171" bestFit="1" customWidth="1"/>
    <col min="2053" max="2062" width="11" style="171" customWidth="1"/>
    <col min="2063" max="2068" width="10" style="171" customWidth="1"/>
    <col min="2069" max="2304" width="9" style="171"/>
    <col min="2305" max="2306" width="4.1640625" style="171" customWidth="1"/>
    <col min="2307" max="2307" width="8.6640625" style="171" customWidth="1"/>
    <col min="2308" max="2308" width="10.33203125" style="171" bestFit="1" customWidth="1"/>
    <col min="2309" max="2318" width="11" style="171" customWidth="1"/>
    <col min="2319" max="2324" width="10" style="171" customWidth="1"/>
    <col min="2325" max="2560" width="9" style="171"/>
    <col min="2561" max="2562" width="4.1640625" style="171" customWidth="1"/>
    <col min="2563" max="2563" width="8.6640625" style="171" customWidth="1"/>
    <col min="2564" max="2564" width="10.33203125" style="171" bestFit="1" customWidth="1"/>
    <col min="2565" max="2574" width="11" style="171" customWidth="1"/>
    <col min="2575" max="2580" width="10" style="171" customWidth="1"/>
    <col min="2581" max="2816" width="9" style="171"/>
    <col min="2817" max="2818" width="4.1640625" style="171" customWidth="1"/>
    <col min="2819" max="2819" width="8.6640625" style="171" customWidth="1"/>
    <col min="2820" max="2820" width="10.33203125" style="171" bestFit="1" customWidth="1"/>
    <col min="2821" max="2830" width="11" style="171" customWidth="1"/>
    <col min="2831" max="2836" width="10" style="171" customWidth="1"/>
    <col min="2837" max="3072" width="9" style="171"/>
    <col min="3073" max="3074" width="4.1640625" style="171" customWidth="1"/>
    <col min="3075" max="3075" width="8.6640625" style="171" customWidth="1"/>
    <col min="3076" max="3076" width="10.33203125" style="171" bestFit="1" customWidth="1"/>
    <col min="3077" max="3086" width="11" style="171" customWidth="1"/>
    <col min="3087" max="3092" width="10" style="171" customWidth="1"/>
    <col min="3093" max="3328" width="9" style="171"/>
    <col min="3329" max="3330" width="4.1640625" style="171" customWidth="1"/>
    <col min="3331" max="3331" width="8.6640625" style="171" customWidth="1"/>
    <col min="3332" max="3332" width="10.33203125" style="171" bestFit="1" customWidth="1"/>
    <col min="3333" max="3342" width="11" style="171" customWidth="1"/>
    <col min="3343" max="3348" width="10" style="171" customWidth="1"/>
    <col min="3349" max="3584" width="9" style="171"/>
    <col min="3585" max="3586" width="4.1640625" style="171" customWidth="1"/>
    <col min="3587" max="3587" width="8.6640625" style="171" customWidth="1"/>
    <col min="3588" max="3588" width="10.33203125" style="171" bestFit="1" customWidth="1"/>
    <col min="3589" max="3598" width="11" style="171" customWidth="1"/>
    <col min="3599" max="3604" width="10" style="171" customWidth="1"/>
    <col min="3605" max="3840" width="9" style="171"/>
    <col min="3841" max="3842" width="4.1640625" style="171" customWidth="1"/>
    <col min="3843" max="3843" width="8.6640625" style="171" customWidth="1"/>
    <col min="3844" max="3844" width="10.33203125" style="171" bestFit="1" customWidth="1"/>
    <col min="3845" max="3854" width="11" style="171" customWidth="1"/>
    <col min="3855" max="3860" width="10" style="171" customWidth="1"/>
    <col min="3861" max="4096" width="9" style="171"/>
    <col min="4097" max="4098" width="4.1640625" style="171" customWidth="1"/>
    <col min="4099" max="4099" width="8.6640625" style="171" customWidth="1"/>
    <col min="4100" max="4100" width="10.33203125" style="171" bestFit="1" customWidth="1"/>
    <col min="4101" max="4110" width="11" style="171" customWidth="1"/>
    <col min="4111" max="4116" width="10" style="171" customWidth="1"/>
    <col min="4117" max="4352" width="9" style="171"/>
    <col min="4353" max="4354" width="4.1640625" style="171" customWidth="1"/>
    <col min="4355" max="4355" width="8.6640625" style="171" customWidth="1"/>
    <col min="4356" max="4356" width="10.33203125" style="171" bestFit="1" customWidth="1"/>
    <col min="4357" max="4366" width="11" style="171" customWidth="1"/>
    <col min="4367" max="4372" width="10" style="171" customWidth="1"/>
    <col min="4373" max="4608" width="9" style="171"/>
    <col min="4609" max="4610" width="4.1640625" style="171" customWidth="1"/>
    <col min="4611" max="4611" width="8.6640625" style="171" customWidth="1"/>
    <col min="4612" max="4612" width="10.33203125" style="171" bestFit="1" customWidth="1"/>
    <col min="4613" max="4622" width="11" style="171" customWidth="1"/>
    <col min="4623" max="4628" width="10" style="171" customWidth="1"/>
    <col min="4629" max="4864" width="9" style="171"/>
    <col min="4865" max="4866" width="4.1640625" style="171" customWidth="1"/>
    <col min="4867" max="4867" width="8.6640625" style="171" customWidth="1"/>
    <col min="4868" max="4868" width="10.33203125" style="171" bestFit="1" customWidth="1"/>
    <col min="4869" max="4878" width="11" style="171" customWidth="1"/>
    <col min="4879" max="4884" width="10" style="171" customWidth="1"/>
    <col min="4885" max="5120" width="9" style="171"/>
    <col min="5121" max="5122" width="4.1640625" style="171" customWidth="1"/>
    <col min="5123" max="5123" width="8.6640625" style="171" customWidth="1"/>
    <col min="5124" max="5124" width="10.33203125" style="171" bestFit="1" customWidth="1"/>
    <col min="5125" max="5134" width="11" style="171" customWidth="1"/>
    <col min="5135" max="5140" width="10" style="171" customWidth="1"/>
    <col min="5141" max="5376" width="9" style="171"/>
    <col min="5377" max="5378" width="4.1640625" style="171" customWidth="1"/>
    <col min="5379" max="5379" width="8.6640625" style="171" customWidth="1"/>
    <col min="5380" max="5380" width="10.33203125" style="171" bestFit="1" customWidth="1"/>
    <col min="5381" max="5390" width="11" style="171" customWidth="1"/>
    <col min="5391" max="5396" width="10" style="171" customWidth="1"/>
    <col min="5397" max="5632" width="9" style="171"/>
    <col min="5633" max="5634" width="4.1640625" style="171" customWidth="1"/>
    <col min="5635" max="5635" width="8.6640625" style="171" customWidth="1"/>
    <col min="5636" max="5636" width="10.33203125" style="171" bestFit="1" customWidth="1"/>
    <col min="5637" max="5646" width="11" style="171" customWidth="1"/>
    <col min="5647" max="5652" width="10" style="171" customWidth="1"/>
    <col min="5653" max="5888" width="9" style="171"/>
    <col min="5889" max="5890" width="4.1640625" style="171" customWidth="1"/>
    <col min="5891" max="5891" width="8.6640625" style="171" customWidth="1"/>
    <col min="5892" max="5892" width="10.33203125" style="171" bestFit="1" customWidth="1"/>
    <col min="5893" max="5902" width="11" style="171" customWidth="1"/>
    <col min="5903" max="5908" width="10" style="171" customWidth="1"/>
    <col min="5909" max="6144" width="9" style="171"/>
    <col min="6145" max="6146" width="4.1640625" style="171" customWidth="1"/>
    <col min="6147" max="6147" width="8.6640625" style="171" customWidth="1"/>
    <col min="6148" max="6148" width="10.33203125" style="171" bestFit="1" customWidth="1"/>
    <col min="6149" max="6158" width="11" style="171" customWidth="1"/>
    <col min="6159" max="6164" width="10" style="171" customWidth="1"/>
    <col min="6165" max="6400" width="9" style="171"/>
    <col min="6401" max="6402" width="4.1640625" style="171" customWidth="1"/>
    <col min="6403" max="6403" width="8.6640625" style="171" customWidth="1"/>
    <col min="6404" max="6404" width="10.33203125" style="171" bestFit="1" customWidth="1"/>
    <col min="6405" max="6414" width="11" style="171" customWidth="1"/>
    <col min="6415" max="6420" width="10" style="171" customWidth="1"/>
    <col min="6421" max="6656" width="9" style="171"/>
    <col min="6657" max="6658" width="4.1640625" style="171" customWidth="1"/>
    <col min="6659" max="6659" width="8.6640625" style="171" customWidth="1"/>
    <col min="6660" max="6660" width="10.33203125" style="171" bestFit="1" customWidth="1"/>
    <col min="6661" max="6670" width="11" style="171" customWidth="1"/>
    <col min="6671" max="6676" width="10" style="171" customWidth="1"/>
    <col min="6677" max="6912" width="9" style="171"/>
    <col min="6913" max="6914" width="4.1640625" style="171" customWidth="1"/>
    <col min="6915" max="6915" width="8.6640625" style="171" customWidth="1"/>
    <col min="6916" max="6916" width="10.33203125" style="171" bestFit="1" customWidth="1"/>
    <col min="6917" max="6926" width="11" style="171" customWidth="1"/>
    <col min="6927" max="6932" width="10" style="171" customWidth="1"/>
    <col min="6933" max="7168" width="9" style="171"/>
    <col min="7169" max="7170" width="4.1640625" style="171" customWidth="1"/>
    <col min="7171" max="7171" width="8.6640625" style="171" customWidth="1"/>
    <col min="7172" max="7172" width="10.33203125" style="171" bestFit="1" customWidth="1"/>
    <col min="7173" max="7182" width="11" style="171" customWidth="1"/>
    <col min="7183" max="7188" width="10" style="171" customWidth="1"/>
    <col min="7189" max="7424" width="9" style="171"/>
    <col min="7425" max="7426" width="4.1640625" style="171" customWidth="1"/>
    <col min="7427" max="7427" width="8.6640625" style="171" customWidth="1"/>
    <col min="7428" max="7428" width="10.33203125" style="171" bestFit="1" customWidth="1"/>
    <col min="7429" max="7438" width="11" style="171" customWidth="1"/>
    <col min="7439" max="7444" width="10" style="171" customWidth="1"/>
    <col min="7445" max="7680" width="9" style="171"/>
    <col min="7681" max="7682" width="4.1640625" style="171" customWidth="1"/>
    <col min="7683" max="7683" width="8.6640625" style="171" customWidth="1"/>
    <col min="7684" max="7684" width="10.33203125" style="171" bestFit="1" customWidth="1"/>
    <col min="7685" max="7694" width="11" style="171" customWidth="1"/>
    <col min="7695" max="7700" width="10" style="171" customWidth="1"/>
    <col min="7701" max="7936" width="9" style="171"/>
    <col min="7937" max="7938" width="4.1640625" style="171" customWidth="1"/>
    <col min="7939" max="7939" width="8.6640625" style="171" customWidth="1"/>
    <col min="7940" max="7940" width="10.33203125" style="171" bestFit="1" customWidth="1"/>
    <col min="7941" max="7950" width="11" style="171" customWidth="1"/>
    <col min="7951" max="7956" width="10" style="171" customWidth="1"/>
    <col min="7957" max="8192" width="9" style="171"/>
    <col min="8193" max="8194" width="4.1640625" style="171" customWidth="1"/>
    <col min="8195" max="8195" width="8.6640625" style="171" customWidth="1"/>
    <col min="8196" max="8196" width="10.33203125" style="171" bestFit="1" customWidth="1"/>
    <col min="8197" max="8206" width="11" style="171" customWidth="1"/>
    <col min="8207" max="8212" width="10" style="171" customWidth="1"/>
    <col min="8213" max="8448" width="9" style="171"/>
    <col min="8449" max="8450" width="4.1640625" style="171" customWidth="1"/>
    <col min="8451" max="8451" width="8.6640625" style="171" customWidth="1"/>
    <col min="8452" max="8452" width="10.33203125" style="171" bestFit="1" customWidth="1"/>
    <col min="8453" max="8462" width="11" style="171" customWidth="1"/>
    <col min="8463" max="8468" width="10" style="171" customWidth="1"/>
    <col min="8469" max="8704" width="9" style="171"/>
    <col min="8705" max="8706" width="4.1640625" style="171" customWidth="1"/>
    <col min="8707" max="8707" width="8.6640625" style="171" customWidth="1"/>
    <col min="8708" max="8708" width="10.33203125" style="171" bestFit="1" customWidth="1"/>
    <col min="8709" max="8718" width="11" style="171" customWidth="1"/>
    <col min="8719" max="8724" width="10" style="171" customWidth="1"/>
    <col min="8725" max="8960" width="9" style="171"/>
    <col min="8961" max="8962" width="4.1640625" style="171" customWidth="1"/>
    <col min="8963" max="8963" width="8.6640625" style="171" customWidth="1"/>
    <col min="8964" max="8964" width="10.33203125" style="171" bestFit="1" customWidth="1"/>
    <col min="8965" max="8974" width="11" style="171" customWidth="1"/>
    <col min="8975" max="8980" width="10" style="171" customWidth="1"/>
    <col min="8981" max="9216" width="9" style="171"/>
    <col min="9217" max="9218" width="4.1640625" style="171" customWidth="1"/>
    <col min="9219" max="9219" width="8.6640625" style="171" customWidth="1"/>
    <col min="9220" max="9220" width="10.33203125" style="171" bestFit="1" customWidth="1"/>
    <col min="9221" max="9230" width="11" style="171" customWidth="1"/>
    <col min="9231" max="9236" width="10" style="171" customWidth="1"/>
    <col min="9237" max="9472" width="9" style="171"/>
    <col min="9473" max="9474" width="4.1640625" style="171" customWidth="1"/>
    <col min="9475" max="9475" width="8.6640625" style="171" customWidth="1"/>
    <col min="9476" max="9476" width="10.33203125" style="171" bestFit="1" customWidth="1"/>
    <col min="9477" max="9486" width="11" style="171" customWidth="1"/>
    <col min="9487" max="9492" width="10" style="171" customWidth="1"/>
    <col min="9493" max="9728" width="9" style="171"/>
    <col min="9729" max="9730" width="4.1640625" style="171" customWidth="1"/>
    <col min="9731" max="9731" width="8.6640625" style="171" customWidth="1"/>
    <col min="9732" max="9732" width="10.33203125" style="171" bestFit="1" customWidth="1"/>
    <col min="9733" max="9742" width="11" style="171" customWidth="1"/>
    <col min="9743" max="9748" width="10" style="171" customWidth="1"/>
    <col min="9749" max="9984" width="9" style="171"/>
    <col min="9985" max="9986" width="4.1640625" style="171" customWidth="1"/>
    <col min="9987" max="9987" width="8.6640625" style="171" customWidth="1"/>
    <col min="9988" max="9988" width="10.33203125" style="171" bestFit="1" customWidth="1"/>
    <col min="9989" max="9998" width="11" style="171" customWidth="1"/>
    <col min="9999" max="10004" width="10" style="171" customWidth="1"/>
    <col min="10005" max="10240" width="9" style="171"/>
    <col min="10241" max="10242" width="4.1640625" style="171" customWidth="1"/>
    <col min="10243" max="10243" width="8.6640625" style="171" customWidth="1"/>
    <col min="10244" max="10244" width="10.33203125" style="171" bestFit="1" customWidth="1"/>
    <col min="10245" max="10254" width="11" style="171" customWidth="1"/>
    <col min="10255" max="10260" width="10" style="171" customWidth="1"/>
    <col min="10261" max="10496" width="9" style="171"/>
    <col min="10497" max="10498" width="4.1640625" style="171" customWidth="1"/>
    <col min="10499" max="10499" width="8.6640625" style="171" customWidth="1"/>
    <col min="10500" max="10500" width="10.33203125" style="171" bestFit="1" customWidth="1"/>
    <col min="10501" max="10510" width="11" style="171" customWidth="1"/>
    <col min="10511" max="10516" width="10" style="171" customWidth="1"/>
    <col min="10517" max="10752" width="9" style="171"/>
    <col min="10753" max="10754" width="4.1640625" style="171" customWidth="1"/>
    <col min="10755" max="10755" width="8.6640625" style="171" customWidth="1"/>
    <col min="10756" max="10756" width="10.33203125" style="171" bestFit="1" customWidth="1"/>
    <col min="10757" max="10766" width="11" style="171" customWidth="1"/>
    <col min="10767" max="10772" width="10" style="171" customWidth="1"/>
    <col min="10773" max="11008" width="9" style="171"/>
    <col min="11009" max="11010" width="4.1640625" style="171" customWidth="1"/>
    <col min="11011" max="11011" width="8.6640625" style="171" customWidth="1"/>
    <col min="11012" max="11012" width="10.33203125" style="171" bestFit="1" customWidth="1"/>
    <col min="11013" max="11022" width="11" style="171" customWidth="1"/>
    <col min="11023" max="11028" width="10" style="171" customWidth="1"/>
    <col min="11029" max="11264" width="9" style="171"/>
    <col min="11265" max="11266" width="4.1640625" style="171" customWidth="1"/>
    <col min="11267" max="11267" width="8.6640625" style="171" customWidth="1"/>
    <col min="11268" max="11268" width="10.33203125" style="171" bestFit="1" customWidth="1"/>
    <col min="11269" max="11278" width="11" style="171" customWidth="1"/>
    <col min="11279" max="11284" width="10" style="171" customWidth="1"/>
    <col min="11285" max="11520" width="9" style="171"/>
    <col min="11521" max="11522" width="4.1640625" style="171" customWidth="1"/>
    <col min="11523" max="11523" width="8.6640625" style="171" customWidth="1"/>
    <col min="11524" max="11524" width="10.33203125" style="171" bestFit="1" customWidth="1"/>
    <col min="11525" max="11534" width="11" style="171" customWidth="1"/>
    <col min="11535" max="11540" width="10" style="171" customWidth="1"/>
    <col min="11541" max="11776" width="9" style="171"/>
    <col min="11777" max="11778" width="4.1640625" style="171" customWidth="1"/>
    <col min="11779" max="11779" width="8.6640625" style="171" customWidth="1"/>
    <col min="11780" max="11780" width="10.33203125" style="171" bestFit="1" customWidth="1"/>
    <col min="11781" max="11790" width="11" style="171" customWidth="1"/>
    <col min="11791" max="11796" width="10" style="171" customWidth="1"/>
    <col min="11797" max="12032" width="9" style="171"/>
    <col min="12033" max="12034" width="4.1640625" style="171" customWidth="1"/>
    <col min="12035" max="12035" width="8.6640625" style="171" customWidth="1"/>
    <col min="12036" max="12036" width="10.33203125" style="171" bestFit="1" customWidth="1"/>
    <col min="12037" max="12046" width="11" style="171" customWidth="1"/>
    <col min="12047" max="12052" width="10" style="171" customWidth="1"/>
    <col min="12053" max="12288" width="9" style="171"/>
    <col min="12289" max="12290" width="4.1640625" style="171" customWidth="1"/>
    <col min="12291" max="12291" width="8.6640625" style="171" customWidth="1"/>
    <col min="12292" max="12292" width="10.33203125" style="171" bestFit="1" customWidth="1"/>
    <col min="12293" max="12302" width="11" style="171" customWidth="1"/>
    <col min="12303" max="12308" width="10" style="171" customWidth="1"/>
    <col min="12309" max="12544" width="9" style="171"/>
    <col min="12545" max="12546" width="4.1640625" style="171" customWidth="1"/>
    <col min="12547" max="12547" width="8.6640625" style="171" customWidth="1"/>
    <col min="12548" max="12548" width="10.33203125" style="171" bestFit="1" customWidth="1"/>
    <col min="12549" max="12558" width="11" style="171" customWidth="1"/>
    <col min="12559" max="12564" width="10" style="171" customWidth="1"/>
    <col min="12565" max="12800" width="9" style="171"/>
    <col min="12801" max="12802" width="4.1640625" style="171" customWidth="1"/>
    <col min="12803" max="12803" width="8.6640625" style="171" customWidth="1"/>
    <col min="12804" max="12804" width="10.33203125" style="171" bestFit="1" customWidth="1"/>
    <col min="12805" max="12814" width="11" style="171" customWidth="1"/>
    <col min="12815" max="12820" width="10" style="171" customWidth="1"/>
    <col min="12821" max="13056" width="9" style="171"/>
    <col min="13057" max="13058" width="4.1640625" style="171" customWidth="1"/>
    <col min="13059" max="13059" width="8.6640625" style="171" customWidth="1"/>
    <col min="13060" max="13060" width="10.33203125" style="171" bestFit="1" customWidth="1"/>
    <col min="13061" max="13070" width="11" style="171" customWidth="1"/>
    <col min="13071" max="13076" width="10" style="171" customWidth="1"/>
    <col min="13077" max="13312" width="9" style="171"/>
    <col min="13313" max="13314" width="4.1640625" style="171" customWidth="1"/>
    <col min="13315" max="13315" width="8.6640625" style="171" customWidth="1"/>
    <col min="13316" max="13316" width="10.33203125" style="171" bestFit="1" customWidth="1"/>
    <col min="13317" max="13326" width="11" style="171" customWidth="1"/>
    <col min="13327" max="13332" width="10" style="171" customWidth="1"/>
    <col min="13333" max="13568" width="9" style="171"/>
    <col min="13569" max="13570" width="4.1640625" style="171" customWidth="1"/>
    <col min="13571" max="13571" width="8.6640625" style="171" customWidth="1"/>
    <col min="13572" max="13572" width="10.33203125" style="171" bestFit="1" customWidth="1"/>
    <col min="13573" max="13582" width="11" style="171" customWidth="1"/>
    <col min="13583" max="13588" width="10" style="171" customWidth="1"/>
    <col min="13589" max="13824" width="9" style="171"/>
    <col min="13825" max="13826" width="4.1640625" style="171" customWidth="1"/>
    <col min="13827" max="13827" width="8.6640625" style="171" customWidth="1"/>
    <col min="13828" max="13828" width="10.33203125" style="171" bestFit="1" customWidth="1"/>
    <col min="13829" max="13838" width="11" style="171" customWidth="1"/>
    <col min="13839" max="13844" width="10" style="171" customWidth="1"/>
    <col min="13845" max="14080" width="9" style="171"/>
    <col min="14081" max="14082" width="4.1640625" style="171" customWidth="1"/>
    <col min="14083" max="14083" width="8.6640625" style="171" customWidth="1"/>
    <col min="14084" max="14084" width="10.33203125" style="171" bestFit="1" customWidth="1"/>
    <col min="14085" max="14094" width="11" style="171" customWidth="1"/>
    <col min="14095" max="14100" width="10" style="171" customWidth="1"/>
    <col min="14101" max="14336" width="9" style="171"/>
    <col min="14337" max="14338" width="4.1640625" style="171" customWidth="1"/>
    <col min="14339" max="14339" width="8.6640625" style="171" customWidth="1"/>
    <col min="14340" max="14340" width="10.33203125" style="171" bestFit="1" customWidth="1"/>
    <col min="14341" max="14350" width="11" style="171" customWidth="1"/>
    <col min="14351" max="14356" width="10" style="171" customWidth="1"/>
    <col min="14357" max="14592" width="9" style="171"/>
    <col min="14593" max="14594" width="4.1640625" style="171" customWidth="1"/>
    <col min="14595" max="14595" width="8.6640625" style="171" customWidth="1"/>
    <col min="14596" max="14596" width="10.33203125" style="171" bestFit="1" customWidth="1"/>
    <col min="14597" max="14606" width="11" style="171" customWidth="1"/>
    <col min="14607" max="14612" width="10" style="171" customWidth="1"/>
    <col min="14613" max="14848" width="9" style="171"/>
    <col min="14849" max="14850" width="4.1640625" style="171" customWidth="1"/>
    <col min="14851" max="14851" width="8.6640625" style="171" customWidth="1"/>
    <col min="14852" max="14852" width="10.33203125" style="171" bestFit="1" customWidth="1"/>
    <col min="14853" max="14862" width="11" style="171" customWidth="1"/>
    <col min="14863" max="14868" width="10" style="171" customWidth="1"/>
    <col min="14869" max="15104" width="9" style="171"/>
    <col min="15105" max="15106" width="4.1640625" style="171" customWidth="1"/>
    <col min="15107" max="15107" width="8.6640625" style="171" customWidth="1"/>
    <col min="15108" max="15108" width="10.33203125" style="171" bestFit="1" customWidth="1"/>
    <col min="15109" max="15118" width="11" style="171" customWidth="1"/>
    <col min="15119" max="15124" width="10" style="171" customWidth="1"/>
    <col min="15125" max="15360" width="9" style="171"/>
    <col min="15361" max="15362" width="4.1640625" style="171" customWidth="1"/>
    <col min="15363" max="15363" width="8.6640625" style="171" customWidth="1"/>
    <col min="15364" max="15364" width="10.33203125" style="171" bestFit="1" customWidth="1"/>
    <col min="15365" max="15374" width="11" style="171" customWidth="1"/>
    <col min="15375" max="15380" width="10" style="171" customWidth="1"/>
    <col min="15381" max="15616" width="9" style="171"/>
    <col min="15617" max="15618" width="4.1640625" style="171" customWidth="1"/>
    <col min="15619" max="15619" width="8.6640625" style="171" customWidth="1"/>
    <col min="15620" max="15620" width="10.33203125" style="171" bestFit="1" customWidth="1"/>
    <col min="15621" max="15630" width="11" style="171" customWidth="1"/>
    <col min="15631" max="15636" width="10" style="171" customWidth="1"/>
    <col min="15637" max="15872" width="9" style="171"/>
    <col min="15873" max="15874" width="4.1640625" style="171" customWidth="1"/>
    <col min="15875" max="15875" width="8.6640625" style="171" customWidth="1"/>
    <col min="15876" max="15876" width="10.33203125" style="171" bestFit="1" customWidth="1"/>
    <col min="15877" max="15886" width="11" style="171" customWidth="1"/>
    <col min="15887" max="15892" width="10" style="171" customWidth="1"/>
    <col min="15893" max="16128" width="9" style="171"/>
    <col min="16129" max="16130" width="4.1640625" style="171" customWidth="1"/>
    <col min="16131" max="16131" width="8.6640625" style="171" customWidth="1"/>
    <col min="16132" max="16132" width="10.33203125" style="171" bestFit="1" customWidth="1"/>
    <col min="16133" max="16142" width="11" style="171" customWidth="1"/>
    <col min="16143" max="16148" width="10" style="171" customWidth="1"/>
    <col min="16149" max="16384" width="9" style="171"/>
  </cols>
  <sheetData>
    <row r="1" spans="1:15" ht="30" customHeight="1" thickBot="1">
      <c r="B1" s="386" t="s">
        <v>247</v>
      </c>
      <c r="C1" s="386"/>
      <c r="D1" s="386"/>
      <c r="E1" s="386"/>
      <c r="F1" s="386"/>
      <c r="G1" s="386"/>
      <c r="H1" s="386"/>
      <c r="I1" s="386"/>
      <c r="J1" s="386"/>
      <c r="K1" s="387"/>
      <c r="L1" s="387"/>
      <c r="M1" s="387"/>
      <c r="N1" s="387"/>
    </row>
    <row r="2" spans="1:15" ht="18" customHeight="1" thickTop="1">
      <c r="A2" s="172"/>
      <c r="B2" s="297" t="s">
        <v>1171</v>
      </c>
      <c r="C2" s="298" t="s">
        <v>248</v>
      </c>
      <c r="D2" s="298" t="s">
        <v>381</v>
      </c>
      <c r="E2" s="299" t="s">
        <v>249</v>
      </c>
      <c r="F2" s="299" t="s">
        <v>768</v>
      </c>
      <c r="G2" s="299" t="s">
        <v>6</v>
      </c>
      <c r="H2" s="299" t="s">
        <v>7</v>
      </c>
      <c r="I2" s="299" t="s">
        <v>8</v>
      </c>
      <c r="J2" s="299" t="s">
        <v>9</v>
      </c>
      <c r="K2" s="299" t="s">
        <v>10</v>
      </c>
      <c r="L2" s="299" t="s">
        <v>11</v>
      </c>
      <c r="M2" s="299" t="s">
        <v>12</v>
      </c>
      <c r="N2" s="300" t="s">
        <v>13</v>
      </c>
      <c r="O2" s="172"/>
    </row>
    <row r="3" spans="1:15" s="174" customFormat="1" ht="18" customHeight="1">
      <c r="A3" s="173"/>
      <c r="B3" s="301">
        <v>1</v>
      </c>
      <c r="C3" s="302" t="s">
        <v>920</v>
      </c>
      <c r="D3" s="289" t="s">
        <v>692</v>
      </c>
      <c r="E3" s="290" t="s">
        <v>921</v>
      </c>
      <c r="F3" s="290" t="s">
        <v>717</v>
      </c>
      <c r="G3" s="290" t="s">
        <v>718</v>
      </c>
      <c r="H3" s="290" t="s">
        <v>922</v>
      </c>
      <c r="I3" s="290" t="s">
        <v>719</v>
      </c>
      <c r="J3" s="290" t="s">
        <v>923</v>
      </c>
      <c r="K3" s="290" t="s">
        <v>924</v>
      </c>
      <c r="L3" s="290" t="s">
        <v>925</v>
      </c>
      <c r="M3" s="290" t="s">
        <v>926</v>
      </c>
      <c r="N3" s="291" t="s">
        <v>927</v>
      </c>
      <c r="O3" s="173"/>
    </row>
    <row r="4" spans="1:15" s="174" customFormat="1" ht="18" customHeight="1">
      <c r="A4" s="173"/>
      <c r="B4" s="301">
        <v>2</v>
      </c>
      <c r="C4" s="302" t="s">
        <v>1164</v>
      </c>
      <c r="D4" s="289" t="s">
        <v>691</v>
      </c>
      <c r="E4" s="290" t="s">
        <v>880</v>
      </c>
      <c r="F4" s="290" t="s">
        <v>881</v>
      </c>
      <c r="G4" s="290" t="s">
        <v>882</v>
      </c>
      <c r="H4" s="290" t="s">
        <v>883</v>
      </c>
      <c r="I4" s="290" t="s">
        <v>884</v>
      </c>
      <c r="J4" s="290" t="s">
        <v>885</v>
      </c>
      <c r="K4" s="290" t="s">
        <v>886</v>
      </c>
      <c r="L4" s="290" t="s">
        <v>887</v>
      </c>
      <c r="M4" s="290" t="s">
        <v>888</v>
      </c>
      <c r="N4" s="291" t="s">
        <v>889</v>
      </c>
      <c r="O4" s="173"/>
    </row>
    <row r="5" spans="1:15" s="174" customFormat="1" ht="18" customHeight="1">
      <c r="A5" s="173"/>
      <c r="B5" s="301">
        <v>3</v>
      </c>
      <c r="C5" s="302" t="s">
        <v>320</v>
      </c>
      <c r="D5" s="289" t="s">
        <v>382</v>
      </c>
      <c r="E5" s="290" t="s">
        <v>48</v>
      </c>
      <c r="F5" s="290" t="s">
        <v>321</v>
      </c>
      <c r="G5" s="290" t="s">
        <v>322</v>
      </c>
      <c r="H5" s="290" t="s">
        <v>323</v>
      </c>
      <c r="I5" s="290" t="s">
        <v>324</v>
      </c>
      <c r="J5" s="290" t="s">
        <v>772</v>
      </c>
      <c r="K5" s="290" t="s">
        <v>325</v>
      </c>
      <c r="L5" s="290" t="s">
        <v>326</v>
      </c>
      <c r="M5" s="290"/>
      <c r="N5" s="291"/>
      <c r="O5" s="173"/>
    </row>
    <row r="6" spans="1:15" s="174" customFormat="1" ht="18" customHeight="1">
      <c r="A6" s="173"/>
      <c r="B6" s="301">
        <v>4</v>
      </c>
      <c r="C6" s="302" t="s">
        <v>170</v>
      </c>
      <c r="D6" s="289" t="s">
        <v>693</v>
      </c>
      <c r="E6" s="290" t="s">
        <v>704</v>
      </c>
      <c r="F6" s="290" t="s">
        <v>774</v>
      </c>
      <c r="G6" s="290" t="s">
        <v>775</v>
      </c>
      <c r="H6" s="290" t="s">
        <v>776</v>
      </c>
      <c r="I6" s="290" t="s">
        <v>777</v>
      </c>
      <c r="J6" s="290" t="s">
        <v>778</v>
      </c>
      <c r="K6" s="290" t="s">
        <v>779</v>
      </c>
      <c r="L6" s="290" t="s">
        <v>780</v>
      </c>
      <c r="M6" s="290" t="s">
        <v>781</v>
      </c>
      <c r="N6" s="291" t="s">
        <v>782</v>
      </c>
      <c r="O6" s="173"/>
    </row>
    <row r="7" spans="1:15" s="174" customFormat="1" ht="18" customHeight="1">
      <c r="A7" s="173"/>
      <c r="B7" s="301">
        <v>5</v>
      </c>
      <c r="C7" s="302" t="s">
        <v>702</v>
      </c>
      <c r="D7" s="289" t="s">
        <v>691</v>
      </c>
      <c r="E7" s="290" t="s">
        <v>713</v>
      </c>
      <c r="F7" s="290" t="s">
        <v>715</v>
      </c>
      <c r="G7" s="290" t="s">
        <v>714</v>
      </c>
      <c r="H7" s="290" t="s">
        <v>716</v>
      </c>
      <c r="I7" s="290" t="s">
        <v>865</v>
      </c>
      <c r="J7" s="290" t="s">
        <v>866</v>
      </c>
      <c r="K7" s="290" t="s">
        <v>867</v>
      </c>
      <c r="L7" s="290" t="s">
        <v>868</v>
      </c>
      <c r="M7" s="290"/>
      <c r="N7" s="291"/>
      <c r="O7" s="173"/>
    </row>
    <row r="8" spans="1:15" s="174" customFormat="1" ht="18" customHeight="1">
      <c r="A8" s="173"/>
      <c r="B8" s="301">
        <v>6</v>
      </c>
      <c r="C8" s="302" t="s">
        <v>928</v>
      </c>
      <c r="D8" s="289" t="s">
        <v>692</v>
      </c>
      <c r="E8" s="290" t="s">
        <v>929</v>
      </c>
      <c r="F8" s="290" t="s">
        <v>930</v>
      </c>
      <c r="G8" s="290" t="s">
        <v>931</v>
      </c>
      <c r="H8" s="290" t="s">
        <v>932</v>
      </c>
      <c r="I8" s="290" t="s">
        <v>933</v>
      </c>
      <c r="J8" s="290" t="s">
        <v>934</v>
      </c>
      <c r="K8" s="290" t="s">
        <v>935</v>
      </c>
      <c r="L8" s="290" t="s">
        <v>936</v>
      </c>
      <c r="M8" s="290" t="s">
        <v>937</v>
      </c>
      <c r="N8" s="291" t="s">
        <v>938</v>
      </c>
      <c r="O8" s="173"/>
    </row>
    <row r="9" spans="1:15" s="174" customFormat="1" ht="18" customHeight="1">
      <c r="A9" s="173"/>
      <c r="B9" s="301">
        <v>7</v>
      </c>
      <c r="C9" s="302" t="s">
        <v>291</v>
      </c>
      <c r="D9" s="289" t="s">
        <v>382</v>
      </c>
      <c r="E9" s="290" t="s">
        <v>292</v>
      </c>
      <c r="F9" s="290" t="s">
        <v>293</v>
      </c>
      <c r="G9" s="290" t="s">
        <v>294</v>
      </c>
      <c r="H9" s="290" t="s">
        <v>295</v>
      </c>
      <c r="I9" s="290" t="s">
        <v>296</v>
      </c>
      <c r="J9" s="290" t="s">
        <v>297</v>
      </c>
      <c r="K9" s="290" t="s">
        <v>298</v>
      </c>
      <c r="L9" s="290" t="s">
        <v>299</v>
      </c>
      <c r="M9" s="290" t="s">
        <v>300</v>
      </c>
      <c r="N9" s="291" t="s">
        <v>301</v>
      </c>
      <c r="O9" s="173"/>
    </row>
    <row r="10" spans="1:15" s="174" customFormat="1" ht="18" customHeight="1">
      <c r="A10" s="173"/>
      <c r="B10" s="301">
        <v>9</v>
      </c>
      <c r="C10" s="302" t="s">
        <v>783</v>
      </c>
      <c r="D10" s="289" t="s">
        <v>693</v>
      </c>
      <c r="E10" s="290" t="s">
        <v>784</v>
      </c>
      <c r="F10" s="290" t="s">
        <v>705</v>
      </c>
      <c r="G10" s="290" t="s">
        <v>785</v>
      </c>
      <c r="H10" s="290" t="s">
        <v>706</v>
      </c>
      <c r="I10" s="290" t="s">
        <v>708</v>
      </c>
      <c r="J10" s="290" t="s">
        <v>707</v>
      </c>
      <c r="K10" s="290" t="s">
        <v>786</v>
      </c>
      <c r="L10" s="290" t="s">
        <v>787</v>
      </c>
      <c r="M10" s="290" t="s">
        <v>788</v>
      </c>
      <c r="N10" s="291" t="s">
        <v>789</v>
      </c>
      <c r="O10" s="173"/>
    </row>
    <row r="11" spans="1:15" s="174" customFormat="1" ht="18" customHeight="1">
      <c r="A11" s="173"/>
      <c r="B11" s="301">
        <v>10</v>
      </c>
      <c r="C11" s="302" t="s">
        <v>14</v>
      </c>
      <c r="D11" s="289" t="s">
        <v>382</v>
      </c>
      <c r="E11" s="290" t="s">
        <v>769</v>
      </c>
      <c r="F11" s="290" t="s">
        <v>250</v>
      </c>
      <c r="G11" s="290" t="s">
        <v>251</v>
      </c>
      <c r="H11" s="290" t="s">
        <v>252</v>
      </c>
      <c r="I11" s="290" t="s">
        <v>253</v>
      </c>
      <c r="J11" s="290" t="s">
        <v>254</v>
      </c>
      <c r="K11" s="290" t="s">
        <v>255</v>
      </c>
      <c r="L11" s="290" t="s">
        <v>256</v>
      </c>
      <c r="M11" s="290" t="s">
        <v>257</v>
      </c>
      <c r="N11" s="291" t="s">
        <v>258</v>
      </c>
      <c r="O11" s="173"/>
    </row>
    <row r="12" spans="1:15" s="174" customFormat="1" ht="18" customHeight="1">
      <c r="A12" s="173"/>
      <c r="B12" s="301">
        <v>11</v>
      </c>
      <c r="C12" s="302" t="s">
        <v>270</v>
      </c>
      <c r="D12" s="289" t="s">
        <v>382</v>
      </c>
      <c r="E12" s="290" t="s">
        <v>168</v>
      </c>
      <c r="F12" s="290" t="s">
        <v>271</v>
      </c>
      <c r="G12" s="290" t="s">
        <v>272</v>
      </c>
      <c r="H12" s="290" t="s">
        <v>273</v>
      </c>
      <c r="I12" s="290" t="s">
        <v>274</v>
      </c>
      <c r="J12" s="290" t="s">
        <v>275</v>
      </c>
      <c r="K12" s="290" t="s">
        <v>276</v>
      </c>
      <c r="L12" s="290" t="s">
        <v>277</v>
      </c>
      <c r="M12" s="290" t="s">
        <v>278</v>
      </c>
      <c r="N12" s="291" t="s">
        <v>279</v>
      </c>
      <c r="O12" s="173"/>
    </row>
    <row r="13" spans="1:15" s="174" customFormat="1" ht="18" customHeight="1">
      <c r="A13" s="173"/>
      <c r="B13" s="301">
        <v>12</v>
      </c>
      <c r="C13" s="302" t="s">
        <v>869</v>
      </c>
      <c r="D13" s="289" t="s">
        <v>691</v>
      </c>
      <c r="E13" s="290" t="s">
        <v>870</v>
      </c>
      <c r="F13" s="290" t="s">
        <v>871</v>
      </c>
      <c r="G13" s="290" t="s">
        <v>872</v>
      </c>
      <c r="H13" s="290" t="s">
        <v>873</v>
      </c>
      <c r="I13" s="290" t="s">
        <v>874</v>
      </c>
      <c r="J13" s="290" t="s">
        <v>875</v>
      </c>
      <c r="K13" s="290" t="s">
        <v>876</v>
      </c>
      <c r="L13" s="290" t="s">
        <v>877</v>
      </c>
      <c r="M13" s="290" t="s">
        <v>878</v>
      </c>
      <c r="N13" s="291" t="s">
        <v>879</v>
      </c>
      <c r="O13" s="173"/>
    </row>
    <row r="14" spans="1:15" s="174" customFormat="1" ht="18" customHeight="1">
      <c r="A14" s="173"/>
      <c r="B14" s="301">
        <v>13</v>
      </c>
      <c r="C14" s="302" t="s">
        <v>259</v>
      </c>
      <c r="D14" s="289" t="s">
        <v>382</v>
      </c>
      <c r="E14" s="290" t="s">
        <v>260</v>
      </c>
      <c r="F14" s="290" t="s">
        <v>261</v>
      </c>
      <c r="G14" s="290" t="s">
        <v>262</v>
      </c>
      <c r="H14" s="290" t="s">
        <v>263</v>
      </c>
      <c r="I14" s="290" t="s">
        <v>264</v>
      </c>
      <c r="J14" s="290" t="s">
        <v>265</v>
      </c>
      <c r="K14" s="290" t="s">
        <v>266</v>
      </c>
      <c r="L14" s="290" t="s">
        <v>267</v>
      </c>
      <c r="M14" s="290" t="s">
        <v>268</v>
      </c>
      <c r="N14" s="291" t="s">
        <v>269</v>
      </c>
      <c r="O14" s="173"/>
    </row>
    <row r="15" spans="1:15" s="174" customFormat="1" ht="18" customHeight="1">
      <c r="A15" s="173"/>
      <c r="B15" s="301">
        <v>14</v>
      </c>
      <c r="C15" s="302" t="s">
        <v>801</v>
      </c>
      <c r="D15" s="289" t="s">
        <v>693</v>
      </c>
      <c r="E15" s="290" t="s">
        <v>802</v>
      </c>
      <c r="F15" s="290" t="s">
        <v>803</v>
      </c>
      <c r="G15" s="290" t="s">
        <v>804</v>
      </c>
      <c r="H15" s="290" t="s">
        <v>805</v>
      </c>
      <c r="I15" s="290" t="s">
        <v>806</v>
      </c>
      <c r="J15" s="290" t="s">
        <v>807</v>
      </c>
      <c r="K15" s="290" t="s">
        <v>808</v>
      </c>
      <c r="L15" s="290" t="s">
        <v>809</v>
      </c>
      <c r="M15" s="290" t="s">
        <v>810</v>
      </c>
      <c r="N15" s="291" t="s">
        <v>811</v>
      </c>
      <c r="O15" s="173"/>
    </row>
    <row r="16" spans="1:15" s="174" customFormat="1" ht="18" customHeight="1">
      <c r="A16" s="173"/>
      <c r="B16" s="301">
        <v>15</v>
      </c>
      <c r="C16" s="302" t="s">
        <v>987</v>
      </c>
      <c r="D16" s="289" t="s">
        <v>692</v>
      </c>
      <c r="E16" s="290" t="s">
        <v>988</v>
      </c>
      <c r="F16" s="290" t="s">
        <v>723</v>
      </c>
      <c r="G16" s="290" t="s">
        <v>724</v>
      </c>
      <c r="H16" s="290" t="s">
        <v>725</v>
      </c>
      <c r="I16" s="290" t="s">
        <v>726</v>
      </c>
      <c r="J16" s="290" t="s">
        <v>727</v>
      </c>
      <c r="K16" s="290" t="s">
        <v>989</v>
      </c>
      <c r="L16" s="290" t="s">
        <v>990</v>
      </c>
      <c r="M16" s="290" t="s">
        <v>991</v>
      </c>
      <c r="N16" s="291"/>
      <c r="O16" s="173"/>
    </row>
    <row r="17" spans="1:15" s="174" customFormat="1" ht="18" customHeight="1">
      <c r="A17" s="173"/>
      <c r="B17" s="301">
        <v>16</v>
      </c>
      <c r="C17" s="302" t="s">
        <v>699</v>
      </c>
      <c r="D17" s="289" t="s">
        <v>691</v>
      </c>
      <c r="E17" s="290" t="s">
        <v>830</v>
      </c>
      <c r="F17" s="290" t="s">
        <v>831</v>
      </c>
      <c r="G17" s="290" t="s">
        <v>832</v>
      </c>
      <c r="H17" s="290" t="s">
        <v>833</v>
      </c>
      <c r="I17" s="290" t="s">
        <v>834</v>
      </c>
      <c r="J17" s="290" t="s">
        <v>835</v>
      </c>
      <c r="K17" s="290" t="s">
        <v>836</v>
      </c>
      <c r="L17" s="290" t="s">
        <v>837</v>
      </c>
      <c r="M17" s="290" t="s">
        <v>838</v>
      </c>
      <c r="N17" s="291" t="s">
        <v>839</v>
      </c>
      <c r="O17" s="173"/>
    </row>
    <row r="18" spans="1:15" s="174" customFormat="1" ht="18" customHeight="1">
      <c r="A18" s="173"/>
      <c r="B18" s="301">
        <v>17</v>
      </c>
      <c r="C18" s="302" t="s">
        <v>327</v>
      </c>
      <c r="D18" s="289" t="s">
        <v>382</v>
      </c>
      <c r="E18" s="290" t="s">
        <v>328</v>
      </c>
      <c r="F18" s="290" t="s">
        <v>329</v>
      </c>
      <c r="G18" s="290" t="s">
        <v>330</v>
      </c>
      <c r="H18" s="290" t="s">
        <v>331</v>
      </c>
      <c r="I18" s="290" t="s">
        <v>332</v>
      </c>
      <c r="J18" s="290" t="s">
        <v>333</v>
      </c>
      <c r="K18" s="290" t="s">
        <v>334</v>
      </c>
      <c r="L18" s="290" t="s">
        <v>335</v>
      </c>
      <c r="M18" s="290" t="s">
        <v>336</v>
      </c>
      <c r="N18" s="291" t="s">
        <v>337</v>
      </c>
      <c r="O18" s="173"/>
    </row>
    <row r="19" spans="1:15" s="174" customFormat="1" ht="18" customHeight="1">
      <c r="A19" s="173"/>
      <c r="B19" s="301">
        <v>18</v>
      </c>
      <c r="C19" s="302" t="s">
        <v>310</v>
      </c>
      <c r="D19" s="289" t="s">
        <v>382</v>
      </c>
      <c r="E19" s="290" t="s">
        <v>771</v>
      </c>
      <c r="F19" s="290" t="s">
        <v>311</v>
      </c>
      <c r="G19" s="290" t="s">
        <v>312</v>
      </c>
      <c r="H19" s="290" t="s">
        <v>313</v>
      </c>
      <c r="I19" s="290" t="s">
        <v>314</v>
      </c>
      <c r="J19" s="290" t="s">
        <v>315</v>
      </c>
      <c r="K19" s="290" t="s">
        <v>316</v>
      </c>
      <c r="L19" s="290" t="s">
        <v>317</v>
      </c>
      <c r="M19" s="290" t="s">
        <v>318</v>
      </c>
      <c r="N19" s="291" t="s">
        <v>319</v>
      </c>
      <c r="O19" s="173"/>
    </row>
    <row r="20" spans="1:15" s="174" customFormat="1" ht="18" customHeight="1">
      <c r="A20" s="173"/>
      <c r="B20" s="301">
        <v>19</v>
      </c>
      <c r="C20" s="302" t="s">
        <v>700</v>
      </c>
      <c r="D20" s="289" t="s">
        <v>691</v>
      </c>
      <c r="E20" s="290" t="s">
        <v>1175</v>
      </c>
      <c r="F20" s="290" t="s">
        <v>709</v>
      </c>
      <c r="G20" s="290" t="s">
        <v>711</v>
      </c>
      <c r="H20" s="290" t="s">
        <v>710</v>
      </c>
      <c r="I20" s="290" t="s">
        <v>860</v>
      </c>
      <c r="J20" s="290" t="s">
        <v>861</v>
      </c>
      <c r="K20" s="290" t="s">
        <v>862</v>
      </c>
      <c r="L20" s="290" t="s">
        <v>712</v>
      </c>
      <c r="M20" s="290" t="s">
        <v>863</v>
      </c>
      <c r="N20" s="291" t="s">
        <v>864</v>
      </c>
      <c r="O20" s="173"/>
    </row>
    <row r="21" spans="1:15" s="174" customFormat="1" ht="18" customHeight="1">
      <c r="A21" s="173"/>
      <c r="B21" s="301">
        <v>20</v>
      </c>
      <c r="C21" s="302" t="s">
        <v>939</v>
      </c>
      <c r="D21" s="289" t="s">
        <v>692</v>
      </c>
      <c r="E21" s="290" t="s">
        <v>940</v>
      </c>
      <c r="F21" s="290" t="s">
        <v>941</v>
      </c>
      <c r="G21" s="290" t="s">
        <v>942</v>
      </c>
      <c r="H21" s="290" t="s">
        <v>943</v>
      </c>
      <c r="I21" s="290" t="s">
        <v>944</v>
      </c>
      <c r="J21" s="290" t="s">
        <v>945</v>
      </c>
      <c r="K21" s="290" t="s">
        <v>946</v>
      </c>
      <c r="L21" s="290" t="s">
        <v>947</v>
      </c>
      <c r="M21" s="290" t="s">
        <v>948</v>
      </c>
      <c r="N21" s="291" t="s">
        <v>949</v>
      </c>
      <c r="O21" s="173"/>
    </row>
    <row r="22" spans="1:15" s="174" customFormat="1" ht="18" customHeight="1">
      <c r="A22" s="173"/>
      <c r="B22" s="301">
        <v>21</v>
      </c>
      <c r="C22" s="302" t="s">
        <v>701</v>
      </c>
      <c r="D22" s="289" t="s">
        <v>691</v>
      </c>
      <c r="E22" s="290" t="s">
        <v>821</v>
      </c>
      <c r="F22" s="290" t="s">
        <v>822</v>
      </c>
      <c r="G22" s="290" t="s">
        <v>823</v>
      </c>
      <c r="H22" s="290" t="s">
        <v>824</v>
      </c>
      <c r="I22" s="290" t="s">
        <v>825</v>
      </c>
      <c r="J22" s="290" t="s">
        <v>826</v>
      </c>
      <c r="K22" s="290" t="s">
        <v>827</v>
      </c>
      <c r="L22" s="290" t="s">
        <v>828</v>
      </c>
      <c r="M22" s="290" t="s">
        <v>829</v>
      </c>
      <c r="N22" s="291"/>
      <c r="O22" s="173"/>
    </row>
    <row r="23" spans="1:15" s="174" customFormat="1" ht="18" customHeight="1">
      <c r="A23" s="173"/>
      <c r="B23" s="301">
        <v>22</v>
      </c>
      <c r="C23" s="302" t="s">
        <v>980</v>
      </c>
      <c r="D23" s="289" t="s">
        <v>692</v>
      </c>
      <c r="E23" s="290" t="s">
        <v>981</v>
      </c>
      <c r="F23" s="290" t="s">
        <v>720</v>
      </c>
      <c r="G23" s="290" t="s">
        <v>982</v>
      </c>
      <c r="H23" s="290" t="s">
        <v>1173</v>
      </c>
      <c r="I23" s="290" t="s">
        <v>722</v>
      </c>
      <c r="J23" s="290" t="s">
        <v>721</v>
      </c>
      <c r="K23" s="290" t="s">
        <v>983</v>
      </c>
      <c r="L23" s="290" t="s">
        <v>984</v>
      </c>
      <c r="M23" s="290" t="s">
        <v>985</v>
      </c>
      <c r="N23" s="291" t="s">
        <v>986</v>
      </c>
      <c r="O23" s="173"/>
    </row>
    <row r="24" spans="1:15" s="174" customFormat="1" ht="18" customHeight="1">
      <c r="A24" s="173"/>
      <c r="B24" s="301">
        <v>23</v>
      </c>
      <c r="C24" s="302" t="s">
        <v>349</v>
      </c>
      <c r="D24" s="289" t="s">
        <v>382</v>
      </c>
      <c r="E24" s="290" t="s">
        <v>350</v>
      </c>
      <c r="F24" s="290" t="s">
        <v>351</v>
      </c>
      <c r="G24" s="290" t="s">
        <v>352</v>
      </c>
      <c r="H24" s="290" t="s">
        <v>353</v>
      </c>
      <c r="I24" s="290" t="s">
        <v>354</v>
      </c>
      <c r="J24" s="290" t="s">
        <v>355</v>
      </c>
      <c r="K24" s="290" t="s">
        <v>356</v>
      </c>
      <c r="L24" s="290" t="s">
        <v>357</v>
      </c>
      <c r="M24" s="290" t="s">
        <v>358</v>
      </c>
      <c r="N24" s="291" t="s">
        <v>359</v>
      </c>
      <c r="O24" s="173"/>
    </row>
    <row r="25" spans="1:15" s="174" customFormat="1" ht="18" customHeight="1">
      <c r="A25" s="173"/>
      <c r="B25" s="301">
        <v>24</v>
      </c>
      <c r="C25" s="302" t="s">
        <v>697</v>
      </c>
      <c r="D25" s="289" t="s">
        <v>691</v>
      </c>
      <c r="E25" s="290" t="s">
        <v>840</v>
      </c>
      <c r="F25" s="290" t="s">
        <v>841</v>
      </c>
      <c r="G25" s="290" t="s">
        <v>842</v>
      </c>
      <c r="H25" s="290" t="s">
        <v>843</v>
      </c>
      <c r="I25" s="290" t="s">
        <v>844</v>
      </c>
      <c r="J25" s="290" t="s">
        <v>845</v>
      </c>
      <c r="K25" s="290" t="s">
        <v>846</v>
      </c>
      <c r="L25" s="290" t="s">
        <v>847</v>
      </c>
      <c r="M25" s="290" t="s">
        <v>848</v>
      </c>
      <c r="N25" s="291" t="s">
        <v>849</v>
      </c>
      <c r="O25" s="173"/>
    </row>
    <row r="26" spans="1:15" s="174" customFormat="1" ht="18" customHeight="1">
      <c r="A26" s="173"/>
      <c r="B26" s="301">
        <v>25</v>
      </c>
      <c r="C26" s="302" t="s">
        <v>370</v>
      </c>
      <c r="D26" s="289" t="s">
        <v>382</v>
      </c>
      <c r="E26" s="290" t="s">
        <v>371</v>
      </c>
      <c r="F26" s="290" t="s">
        <v>372</v>
      </c>
      <c r="G26" s="290" t="s">
        <v>373</v>
      </c>
      <c r="H26" s="290" t="s">
        <v>374</v>
      </c>
      <c r="I26" s="290" t="s">
        <v>375</v>
      </c>
      <c r="J26" s="290" t="s">
        <v>376</v>
      </c>
      <c r="K26" s="290" t="s">
        <v>377</v>
      </c>
      <c r="L26" s="290" t="s">
        <v>378</v>
      </c>
      <c r="M26" s="290" t="s">
        <v>379</v>
      </c>
      <c r="N26" s="291" t="s">
        <v>380</v>
      </c>
      <c r="O26" s="173"/>
    </row>
    <row r="27" spans="1:15" s="174" customFormat="1" ht="18" customHeight="1">
      <c r="A27" s="173"/>
      <c r="B27" s="301">
        <v>26</v>
      </c>
      <c r="C27" s="302" t="s">
        <v>812</v>
      </c>
      <c r="D27" s="289" t="s">
        <v>693</v>
      </c>
      <c r="E27" s="290" t="s">
        <v>1169</v>
      </c>
      <c r="F27" s="290" t="s">
        <v>813</v>
      </c>
      <c r="G27" s="290" t="s">
        <v>814</v>
      </c>
      <c r="H27" s="290" t="s">
        <v>815</v>
      </c>
      <c r="I27" s="290" t="s">
        <v>816</v>
      </c>
      <c r="J27" s="290" t="s">
        <v>817</v>
      </c>
      <c r="K27" s="290" t="s">
        <v>818</v>
      </c>
      <c r="L27" s="290" t="s">
        <v>819</v>
      </c>
      <c r="M27" s="290" t="s">
        <v>820</v>
      </c>
      <c r="N27" s="291" t="s">
        <v>183</v>
      </c>
      <c r="O27" s="173"/>
    </row>
    <row r="28" spans="1:15" s="174" customFormat="1" ht="18" customHeight="1">
      <c r="A28" s="173"/>
      <c r="B28" s="301">
        <v>27</v>
      </c>
      <c r="C28" s="302" t="s">
        <v>361</v>
      </c>
      <c r="D28" s="289" t="s">
        <v>382</v>
      </c>
      <c r="E28" s="290" t="s">
        <v>773</v>
      </c>
      <c r="F28" s="290" t="s">
        <v>1174</v>
      </c>
      <c r="G28" s="290" t="s">
        <v>362</v>
      </c>
      <c r="H28" s="290" t="s">
        <v>363</v>
      </c>
      <c r="I28" s="290" t="s">
        <v>364</v>
      </c>
      <c r="J28" s="290" t="s">
        <v>365</v>
      </c>
      <c r="K28" s="290" t="s">
        <v>366</v>
      </c>
      <c r="L28" s="290" t="s">
        <v>367</v>
      </c>
      <c r="M28" s="290" t="s">
        <v>368</v>
      </c>
      <c r="N28" s="291" t="s">
        <v>369</v>
      </c>
      <c r="O28" s="173"/>
    </row>
    <row r="29" spans="1:15" s="174" customFormat="1" ht="18" customHeight="1">
      <c r="A29" s="173"/>
      <c r="B29" s="301">
        <v>29</v>
      </c>
      <c r="C29" s="302" t="s">
        <v>950</v>
      </c>
      <c r="D29" s="289" t="s">
        <v>692</v>
      </c>
      <c r="E29" s="290" t="s">
        <v>951</v>
      </c>
      <c r="F29" s="290" t="s">
        <v>952</v>
      </c>
      <c r="G29" s="290" t="s">
        <v>953</v>
      </c>
      <c r="H29" s="290" t="s">
        <v>954</v>
      </c>
      <c r="I29" s="290" t="s">
        <v>955</v>
      </c>
      <c r="J29" s="290" t="s">
        <v>956</v>
      </c>
      <c r="K29" s="290" t="s">
        <v>957</v>
      </c>
      <c r="L29" s="290" t="s">
        <v>958</v>
      </c>
      <c r="M29" s="290" t="s">
        <v>959</v>
      </c>
      <c r="N29" s="291" t="s">
        <v>960</v>
      </c>
      <c r="O29" s="173"/>
    </row>
    <row r="30" spans="1:15" s="174" customFormat="1" ht="18" customHeight="1">
      <c r="A30" s="173"/>
      <c r="B30" s="301">
        <v>30</v>
      </c>
      <c r="C30" s="302" t="s">
        <v>703</v>
      </c>
      <c r="D30" s="289" t="s">
        <v>691</v>
      </c>
      <c r="E30" s="290" t="s">
        <v>1168</v>
      </c>
      <c r="F30" s="290" t="s">
        <v>890</v>
      </c>
      <c r="G30" s="290" t="s">
        <v>891</v>
      </c>
      <c r="H30" s="290" t="s">
        <v>892</v>
      </c>
      <c r="I30" s="290" t="s">
        <v>893</v>
      </c>
      <c r="J30" s="290" t="s">
        <v>894</v>
      </c>
      <c r="K30" s="290" t="s">
        <v>895</v>
      </c>
      <c r="L30" s="290" t="s">
        <v>896</v>
      </c>
      <c r="M30" s="290" t="s">
        <v>897</v>
      </c>
      <c r="N30" s="291" t="s">
        <v>898</v>
      </c>
      <c r="O30" s="173"/>
    </row>
    <row r="31" spans="1:15" s="174" customFormat="1" ht="18" customHeight="1">
      <c r="A31" s="173"/>
      <c r="B31" s="301">
        <v>31</v>
      </c>
      <c r="C31" s="302" t="s">
        <v>790</v>
      </c>
      <c r="D31" s="289" t="s">
        <v>693</v>
      </c>
      <c r="E31" s="290" t="s">
        <v>791</v>
      </c>
      <c r="F31" s="290" t="s">
        <v>792</v>
      </c>
      <c r="G31" s="290" t="s">
        <v>793</v>
      </c>
      <c r="H31" s="290" t="s">
        <v>794</v>
      </c>
      <c r="I31" s="290" t="s">
        <v>795</v>
      </c>
      <c r="J31" s="290" t="s">
        <v>796</v>
      </c>
      <c r="K31" s="290" t="s">
        <v>797</v>
      </c>
      <c r="L31" s="290" t="s">
        <v>798</v>
      </c>
      <c r="M31" s="290" t="s">
        <v>799</v>
      </c>
      <c r="N31" s="291" t="s">
        <v>800</v>
      </c>
      <c r="O31" s="173"/>
    </row>
    <row r="32" spans="1:15" s="176" customFormat="1" ht="18" customHeight="1">
      <c r="A32" s="175"/>
      <c r="B32" s="301">
        <v>32</v>
      </c>
      <c r="C32" s="302" t="s">
        <v>1165</v>
      </c>
      <c r="D32" s="289" t="s">
        <v>691</v>
      </c>
      <c r="E32" s="290" t="s">
        <v>899</v>
      </c>
      <c r="F32" s="290" t="s">
        <v>900</v>
      </c>
      <c r="G32" s="290" t="s">
        <v>901</v>
      </c>
      <c r="H32" s="290" t="s">
        <v>902</v>
      </c>
      <c r="I32" s="290" t="s">
        <v>903</v>
      </c>
      <c r="J32" s="290" t="s">
        <v>904</v>
      </c>
      <c r="K32" s="290" t="s">
        <v>905</v>
      </c>
      <c r="L32" s="290" t="s">
        <v>906</v>
      </c>
      <c r="M32" s="290" t="s">
        <v>907</v>
      </c>
      <c r="N32" s="291" t="s">
        <v>908</v>
      </c>
      <c r="O32" s="175"/>
    </row>
    <row r="33" spans="1:15" s="174" customFormat="1" ht="18" customHeight="1">
      <c r="A33" s="173"/>
      <c r="B33" s="301">
        <v>34</v>
      </c>
      <c r="C33" s="302" t="s">
        <v>909</v>
      </c>
      <c r="D33" s="289" t="s">
        <v>691</v>
      </c>
      <c r="E33" s="290" t="s">
        <v>910</v>
      </c>
      <c r="F33" s="290" t="s">
        <v>911</v>
      </c>
      <c r="G33" s="290" t="s">
        <v>912</v>
      </c>
      <c r="H33" s="290" t="s">
        <v>913</v>
      </c>
      <c r="I33" s="290" t="s">
        <v>914</v>
      </c>
      <c r="J33" s="290" t="s">
        <v>915</v>
      </c>
      <c r="K33" s="290" t="s">
        <v>916</v>
      </c>
      <c r="L33" s="290" t="s">
        <v>917</v>
      </c>
      <c r="M33" s="290" t="s">
        <v>918</v>
      </c>
      <c r="N33" s="291" t="s">
        <v>919</v>
      </c>
      <c r="O33" s="173"/>
    </row>
    <row r="34" spans="1:15" s="174" customFormat="1" ht="18" customHeight="1">
      <c r="A34" s="173"/>
      <c r="B34" s="301">
        <v>35</v>
      </c>
      <c r="C34" s="302" t="s">
        <v>961</v>
      </c>
      <c r="D34" s="289" t="s">
        <v>692</v>
      </c>
      <c r="E34" s="290" t="s">
        <v>962</v>
      </c>
      <c r="F34" s="290" t="s">
        <v>963</v>
      </c>
      <c r="G34" s="290" t="s">
        <v>964</v>
      </c>
      <c r="H34" s="290" t="s">
        <v>965</v>
      </c>
      <c r="I34" s="290" t="s">
        <v>966</v>
      </c>
      <c r="J34" s="290" t="s">
        <v>967</v>
      </c>
      <c r="K34" s="290" t="s">
        <v>968</v>
      </c>
      <c r="L34" s="290" t="s">
        <v>969</v>
      </c>
      <c r="M34" s="290"/>
      <c r="N34" s="291"/>
      <c r="O34" s="173"/>
    </row>
    <row r="35" spans="1:15" s="176" customFormat="1" ht="18" customHeight="1">
      <c r="A35" s="175"/>
      <c r="B35" s="301">
        <v>36</v>
      </c>
      <c r="C35" s="302" t="s">
        <v>338</v>
      </c>
      <c r="D35" s="289" t="s">
        <v>382</v>
      </c>
      <c r="E35" s="290" t="s">
        <v>339</v>
      </c>
      <c r="F35" s="290" t="s">
        <v>340</v>
      </c>
      <c r="G35" s="290" t="s">
        <v>341</v>
      </c>
      <c r="H35" s="290" t="s">
        <v>342</v>
      </c>
      <c r="I35" s="290" t="s">
        <v>343</v>
      </c>
      <c r="J35" s="290" t="s">
        <v>344</v>
      </c>
      <c r="K35" s="290" t="s">
        <v>345</v>
      </c>
      <c r="L35" s="290" t="s">
        <v>346</v>
      </c>
      <c r="M35" s="290" t="s">
        <v>347</v>
      </c>
      <c r="N35" s="291" t="s">
        <v>348</v>
      </c>
      <c r="O35" s="175"/>
    </row>
    <row r="36" spans="1:15" s="174" customFormat="1" ht="18" customHeight="1">
      <c r="A36" s="173"/>
      <c r="B36" s="301">
        <v>37</v>
      </c>
      <c r="C36" s="302" t="s">
        <v>698</v>
      </c>
      <c r="D36" s="289" t="s">
        <v>691</v>
      </c>
      <c r="E36" s="290" t="s">
        <v>850</v>
      </c>
      <c r="F36" s="290" t="s">
        <v>851</v>
      </c>
      <c r="G36" s="290" t="s">
        <v>852</v>
      </c>
      <c r="H36" s="290" t="s">
        <v>853</v>
      </c>
      <c r="I36" s="290" t="s">
        <v>854</v>
      </c>
      <c r="J36" s="290" t="s">
        <v>855</v>
      </c>
      <c r="K36" s="290" t="s">
        <v>856</v>
      </c>
      <c r="L36" s="290" t="s">
        <v>857</v>
      </c>
      <c r="M36" s="290" t="s">
        <v>858</v>
      </c>
      <c r="N36" s="291" t="s">
        <v>859</v>
      </c>
      <c r="O36" s="173"/>
    </row>
    <row r="37" spans="1:15" s="174" customFormat="1" ht="18" customHeight="1">
      <c r="A37" s="173"/>
      <c r="B37" s="301">
        <v>38</v>
      </c>
      <c r="C37" s="302" t="s">
        <v>1166</v>
      </c>
      <c r="D37" s="289" t="s">
        <v>692</v>
      </c>
      <c r="E37" s="290" t="s">
        <v>970</v>
      </c>
      <c r="F37" s="290" t="s">
        <v>971</v>
      </c>
      <c r="G37" s="290" t="s">
        <v>972</v>
      </c>
      <c r="H37" s="290" t="s">
        <v>973</v>
      </c>
      <c r="I37" s="290" t="s">
        <v>974</v>
      </c>
      <c r="J37" s="290" t="s">
        <v>975</v>
      </c>
      <c r="K37" s="290" t="s">
        <v>976</v>
      </c>
      <c r="L37" s="290" t="s">
        <v>977</v>
      </c>
      <c r="M37" s="290" t="s">
        <v>978</v>
      </c>
      <c r="N37" s="291" t="s">
        <v>979</v>
      </c>
      <c r="O37" s="173"/>
    </row>
    <row r="38" spans="1:15" s="174" customFormat="1" ht="18" customHeight="1">
      <c r="A38" s="173"/>
      <c r="B38" s="301">
        <v>39</v>
      </c>
      <c r="C38" s="302" t="s">
        <v>280</v>
      </c>
      <c r="D38" s="289" t="s">
        <v>382</v>
      </c>
      <c r="E38" s="290" t="s">
        <v>281</v>
      </c>
      <c r="F38" s="290" t="s">
        <v>282</v>
      </c>
      <c r="G38" s="290" t="s">
        <v>283</v>
      </c>
      <c r="H38" s="290" t="s">
        <v>284</v>
      </c>
      <c r="I38" s="290" t="s">
        <v>285</v>
      </c>
      <c r="J38" s="290" t="s">
        <v>286</v>
      </c>
      <c r="K38" s="290" t="s">
        <v>287</v>
      </c>
      <c r="L38" s="290" t="s">
        <v>288</v>
      </c>
      <c r="M38" s="290" t="s">
        <v>289</v>
      </c>
      <c r="N38" s="291" t="s">
        <v>290</v>
      </c>
      <c r="O38" s="173"/>
    </row>
    <row r="39" spans="1:15" s="176" customFormat="1" ht="18" customHeight="1">
      <c r="A39" s="175"/>
      <c r="B39" s="303">
        <v>40</v>
      </c>
      <c r="C39" s="304" t="s">
        <v>302</v>
      </c>
      <c r="D39" s="305" t="s">
        <v>382</v>
      </c>
      <c r="E39" s="306" t="s">
        <v>770</v>
      </c>
      <c r="F39" s="306" t="s">
        <v>303</v>
      </c>
      <c r="G39" s="306" t="s">
        <v>304</v>
      </c>
      <c r="H39" s="306" t="s">
        <v>305</v>
      </c>
      <c r="I39" s="306" t="s">
        <v>306</v>
      </c>
      <c r="J39" s="306" t="s">
        <v>307</v>
      </c>
      <c r="K39" s="306" t="s">
        <v>1303</v>
      </c>
      <c r="L39" s="306" t="s">
        <v>308</v>
      </c>
      <c r="M39" s="306" t="s">
        <v>309</v>
      </c>
      <c r="N39" s="307"/>
      <c r="O39" s="175"/>
    </row>
    <row r="40" spans="1:15" s="174" customFormat="1" ht="18" hidden="1" customHeight="1">
      <c r="A40" s="173"/>
      <c r="B40" s="177"/>
      <c r="C40" s="178"/>
      <c r="D40" s="179" t="s">
        <v>692</v>
      </c>
      <c r="E40" s="180"/>
      <c r="F40" s="181"/>
      <c r="G40" s="182"/>
      <c r="H40" s="182"/>
      <c r="I40" s="182"/>
      <c r="J40" s="183"/>
      <c r="K40" s="182"/>
      <c r="L40" s="182"/>
      <c r="M40" s="181"/>
      <c r="N40" s="184"/>
      <c r="O40" s="173"/>
    </row>
    <row r="41" spans="1:15" s="174" customFormat="1" ht="18" hidden="1" customHeight="1">
      <c r="A41" s="173"/>
      <c r="B41" s="185"/>
      <c r="C41" s="186"/>
      <c r="D41" s="187" t="s">
        <v>692</v>
      </c>
      <c r="E41" s="188"/>
      <c r="F41" s="189"/>
      <c r="G41" s="190"/>
      <c r="H41" s="190"/>
      <c r="I41" s="190"/>
      <c r="J41" s="191"/>
      <c r="K41" s="190"/>
      <c r="L41" s="190"/>
      <c r="M41" s="189"/>
      <c r="N41" s="192"/>
      <c r="O41" s="173"/>
    </row>
    <row r="42" spans="1:15" s="174" customFormat="1" ht="18" hidden="1" customHeight="1" thickBot="1">
      <c r="A42" s="173"/>
      <c r="B42" s="193"/>
      <c r="C42" s="194"/>
      <c r="D42" s="195" t="s">
        <v>692</v>
      </c>
      <c r="E42" s="196"/>
      <c r="F42" s="197"/>
      <c r="G42" s="198"/>
      <c r="H42" s="198"/>
      <c r="I42" s="198"/>
      <c r="J42" s="199"/>
      <c r="K42" s="198"/>
      <c r="L42" s="198"/>
      <c r="M42" s="197"/>
      <c r="N42" s="200"/>
      <c r="O42" s="173"/>
    </row>
    <row r="43" spans="1:15" ht="25" customHeight="1">
      <c r="B43" s="388" t="s">
        <v>992</v>
      </c>
      <c r="C43" s="388"/>
      <c r="D43" s="388"/>
      <c r="E43" s="388"/>
      <c r="F43" s="201">
        <f>COUNTA(E3:E42)</f>
        <v>37</v>
      </c>
      <c r="G43" s="202" t="s">
        <v>993</v>
      </c>
      <c r="H43" s="388" t="s">
        <v>994</v>
      </c>
      <c r="I43" s="388"/>
      <c r="J43" s="201">
        <f>F43-F44</f>
        <v>37</v>
      </c>
      <c r="K43" s="201"/>
      <c r="L43" s="201"/>
      <c r="M43" s="201"/>
      <c r="N43" s="201"/>
    </row>
    <row r="44" spans="1:15" ht="20" customHeight="1">
      <c r="A44" s="172"/>
      <c r="B44" s="388" t="s">
        <v>995</v>
      </c>
      <c r="C44" s="388"/>
      <c r="D44" s="388"/>
      <c r="E44" s="388"/>
      <c r="F44" s="201"/>
      <c r="G44" s="202" t="s">
        <v>993</v>
      </c>
      <c r="H44" s="388" t="s">
        <v>996</v>
      </c>
      <c r="I44" s="388"/>
      <c r="J44" s="201"/>
      <c r="K44" s="201"/>
      <c r="L44" s="201"/>
      <c r="M44" s="201"/>
      <c r="N44" s="201"/>
    </row>
    <row r="45" spans="1:15">
      <c r="B45" s="385" t="s">
        <v>997</v>
      </c>
      <c r="C45" s="385"/>
      <c r="D45" s="172"/>
      <c r="E45" s="172"/>
    </row>
    <row r="46" spans="1:15">
      <c r="A46" s="203"/>
      <c r="B46" s="204" t="s">
        <v>998</v>
      </c>
      <c r="C46" s="204" t="s">
        <v>687</v>
      </c>
      <c r="D46" s="205"/>
      <c r="E46" s="205" t="s">
        <v>999</v>
      </c>
      <c r="F46" s="206">
        <v>1</v>
      </c>
      <c r="G46" s="206">
        <v>2</v>
      </c>
      <c r="H46" s="206">
        <v>3</v>
      </c>
      <c r="I46" s="206">
        <v>4</v>
      </c>
      <c r="J46" s="206">
        <v>5</v>
      </c>
      <c r="K46" s="206">
        <v>6</v>
      </c>
      <c r="L46" s="206">
        <v>7</v>
      </c>
      <c r="M46" s="206">
        <v>8</v>
      </c>
      <c r="N46" s="206">
        <v>9</v>
      </c>
    </row>
    <row r="47" spans="1:15" ht="16">
      <c r="A47" s="203">
        <v>1</v>
      </c>
      <c r="B47" s="207" t="s">
        <v>1000</v>
      </c>
      <c r="C47" s="208">
        <v>2</v>
      </c>
      <c r="D47" s="173" t="str">
        <f t="shared" ref="D47:D55" si="0">IF(C47=1,"①",IF(C47=2,"②",IF(C47=3,"③","")))</f>
        <v>②</v>
      </c>
      <c r="E47" s="206" t="str">
        <f>B56</f>
        <v>高橋　憲吾</v>
      </c>
      <c r="F47" s="206" t="str">
        <f>$B47&amp;$D47</f>
        <v>林　　亮弥②</v>
      </c>
      <c r="G47" s="206" t="str">
        <f>$B48&amp;$D48</f>
        <v>武藤　昇吾②</v>
      </c>
      <c r="H47" s="206" t="str">
        <f>$B49&amp;$D49</f>
        <v>松永　晟弥②</v>
      </c>
      <c r="I47" s="206" t="str">
        <f>$B50&amp;$D50</f>
        <v>細野　隼矢①</v>
      </c>
      <c r="J47" s="206" t="str">
        <f>$B51&amp;$D51</f>
        <v>坂野　　蒼②</v>
      </c>
      <c r="K47" s="206" t="str">
        <f>$B52&amp;$D52</f>
        <v>高瀬　賢希②</v>
      </c>
      <c r="L47" s="206" t="str">
        <f>$B53&amp;$D53</f>
        <v>新藤　寿輝②</v>
      </c>
      <c r="M47" s="206" t="str">
        <f>$B54&amp;$D54</f>
        <v>河村　一輝②</v>
      </c>
      <c r="N47" s="206" t="str">
        <f>$B55&amp;$D55</f>
        <v>堀内　優大②</v>
      </c>
    </row>
    <row r="48" spans="1:15" ht="16">
      <c r="A48" s="203">
        <v>2</v>
      </c>
      <c r="B48" s="207" t="s">
        <v>1001</v>
      </c>
      <c r="C48" s="208">
        <v>2</v>
      </c>
      <c r="D48" s="173" t="str">
        <f t="shared" si="0"/>
        <v>②</v>
      </c>
      <c r="E48" s="206"/>
      <c r="F48" s="206"/>
      <c r="G48" s="206"/>
      <c r="H48" s="206"/>
      <c r="I48" s="206"/>
      <c r="J48" s="206"/>
      <c r="K48" s="206"/>
      <c r="L48" s="206"/>
      <c r="M48" s="206"/>
      <c r="N48" s="206"/>
    </row>
    <row r="49" spans="1:14" ht="16">
      <c r="A49" s="203">
        <v>3</v>
      </c>
      <c r="B49" s="209" t="s">
        <v>1002</v>
      </c>
      <c r="C49" s="208">
        <v>2</v>
      </c>
      <c r="D49" s="173" t="str">
        <f t="shared" si="0"/>
        <v>②</v>
      </c>
      <c r="E49" s="206"/>
      <c r="F49" s="206"/>
      <c r="G49" s="206"/>
      <c r="H49" s="206"/>
      <c r="I49" s="206"/>
      <c r="J49" s="206"/>
      <c r="K49" s="206"/>
      <c r="L49" s="206"/>
      <c r="M49" s="206"/>
      <c r="N49" s="206"/>
    </row>
    <row r="50" spans="1:14" ht="16">
      <c r="A50" s="203">
        <v>4</v>
      </c>
      <c r="B50" s="207" t="s">
        <v>1003</v>
      </c>
      <c r="C50" s="208">
        <v>1</v>
      </c>
      <c r="D50" s="173" t="str">
        <f t="shared" si="0"/>
        <v>①</v>
      </c>
      <c r="E50" s="206"/>
      <c r="F50" s="206"/>
      <c r="G50" s="206"/>
      <c r="H50" s="206"/>
      <c r="I50" s="206"/>
      <c r="J50" s="206"/>
      <c r="K50" s="206"/>
      <c r="L50" s="206"/>
      <c r="M50" s="206"/>
      <c r="N50" s="206"/>
    </row>
    <row r="51" spans="1:14" ht="16">
      <c r="A51" s="203">
        <v>5</v>
      </c>
      <c r="B51" s="209" t="s">
        <v>1004</v>
      </c>
      <c r="C51" s="208">
        <v>2</v>
      </c>
      <c r="D51" s="173" t="str">
        <f t="shared" si="0"/>
        <v>②</v>
      </c>
      <c r="E51" s="206"/>
      <c r="F51" s="206"/>
      <c r="G51" s="206"/>
      <c r="H51" s="206"/>
      <c r="I51" s="206"/>
      <c r="J51" s="206"/>
      <c r="K51" s="206"/>
      <c r="L51" s="206"/>
      <c r="M51" s="206"/>
      <c r="N51" s="206"/>
    </row>
    <row r="52" spans="1:14" ht="16">
      <c r="A52" s="203">
        <v>6</v>
      </c>
      <c r="B52" s="209" t="s">
        <v>1005</v>
      </c>
      <c r="C52" s="208">
        <v>2</v>
      </c>
      <c r="D52" s="173" t="str">
        <f t="shared" si="0"/>
        <v>②</v>
      </c>
      <c r="E52" s="206"/>
      <c r="F52" s="206"/>
      <c r="G52" s="206"/>
      <c r="H52" s="206"/>
      <c r="I52" s="206"/>
      <c r="J52" s="206"/>
      <c r="K52" s="206"/>
      <c r="L52" s="206"/>
      <c r="M52" s="206"/>
      <c r="N52" s="206"/>
    </row>
    <row r="53" spans="1:14" ht="16">
      <c r="A53" s="203">
        <v>7</v>
      </c>
      <c r="B53" s="207" t="s">
        <v>1006</v>
      </c>
      <c r="C53" s="208">
        <v>2</v>
      </c>
      <c r="D53" s="173" t="str">
        <f t="shared" si="0"/>
        <v>②</v>
      </c>
      <c r="E53" s="206"/>
      <c r="F53" s="206"/>
      <c r="G53" s="206"/>
      <c r="H53" s="206"/>
      <c r="I53" s="206"/>
      <c r="J53" s="206"/>
      <c r="K53" s="206"/>
      <c r="L53" s="206"/>
      <c r="M53" s="206"/>
      <c r="N53" s="206"/>
    </row>
    <row r="54" spans="1:14" ht="16">
      <c r="A54" s="203">
        <v>8</v>
      </c>
      <c r="B54" s="207" t="s">
        <v>1007</v>
      </c>
      <c r="C54" s="208">
        <v>2</v>
      </c>
      <c r="D54" s="173" t="str">
        <f t="shared" si="0"/>
        <v>②</v>
      </c>
      <c r="E54" s="206"/>
      <c r="F54" s="206"/>
      <c r="G54" s="206"/>
      <c r="H54" s="206"/>
      <c r="I54" s="206"/>
      <c r="J54" s="206"/>
      <c r="K54" s="206"/>
      <c r="L54" s="206"/>
      <c r="M54" s="206"/>
      <c r="N54" s="206"/>
    </row>
    <row r="55" spans="1:14" ht="16">
      <c r="A55" s="203">
        <v>9</v>
      </c>
      <c r="B55" s="207" t="s">
        <v>1008</v>
      </c>
      <c r="C55" s="208">
        <v>2</v>
      </c>
      <c r="D55" s="173" t="str">
        <f t="shared" si="0"/>
        <v>②</v>
      </c>
      <c r="E55" s="206"/>
      <c r="F55" s="206"/>
      <c r="G55" s="206"/>
      <c r="H55" s="206"/>
      <c r="I55" s="206"/>
      <c r="J55" s="206"/>
      <c r="K55" s="206"/>
      <c r="L55" s="206"/>
      <c r="M55" s="206"/>
      <c r="N55" s="206"/>
    </row>
    <row r="56" spans="1:14" ht="16">
      <c r="A56" s="203" t="s">
        <v>999</v>
      </c>
      <c r="B56" s="210" t="s">
        <v>1009</v>
      </c>
      <c r="C56" s="211"/>
      <c r="D56" s="173"/>
      <c r="E56" s="206"/>
      <c r="F56" s="206"/>
      <c r="G56" s="206"/>
      <c r="H56" s="206"/>
      <c r="I56" s="206"/>
      <c r="J56" s="206"/>
      <c r="K56" s="206"/>
      <c r="L56" s="206"/>
      <c r="M56" s="206"/>
      <c r="N56" s="206"/>
    </row>
  </sheetData>
  <mergeCells count="6">
    <mergeCell ref="B45:C45"/>
    <mergeCell ref="B1:N1"/>
    <mergeCell ref="B43:E43"/>
    <mergeCell ref="H43:I43"/>
    <mergeCell ref="B44:E44"/>
    <mergeCell ref="H44:I44"/>
  </mergeCells>
  <phoneticPr fontId="28"/>
  <dataValidations count="3">
    <dataValidation type="list" imeMode="off" allowBlank="1" showInputMessage="1" showErrorMessage="1" errorTitle="入力ミスです！" error="1, 2 以外の数は入力しないでください。" promptTitle="お願い！" prompt="▼のボタンをクリックして、_x000a_リストから 1, 2 のいずれかを選択してください。_x000a_（直接、入力することもできます）" sqref="C47:C55 IY47:IY55 SU47:SU55 ACQ47:ACQ55 AMM47:AMM55 AWI47:AWI55 BGE47:BGE55 BQA47:BQA55 BZW47:BZW55 CJS47:CJS55 CTO47:CTO55 DDK47:DDK55 DNG47:DNG55 DXC47:DXC55 EGY47:EGY55 EQU47:EQU55 FAQ47:FAQ55 FKM47:FKM55 FUI47:FUI55 GEE47:GEE55 GOA47:GOA55 GXW47:GXW55 HHS47:HHS55 HRO47:HRO55 IBK47:IBK55 ILG47:ILG55 IVC47:IVC55 JEY47:JEY55 JOU47:JOU55 JYQ47:JYQ55 KIM47:KIM55 KSI47:KSI55 LCE47:LCE55 LMA47:LMA55 LVW47:LVW55 MFS47:MFS55 MPO47:MPO55 MZK47:MZK55 NJG47:NJG55 NTC47:NTC55 OCY47:OCY55 OMU47:OMU55 OWQ47:OWQ55 PGM47:PGM55 PQI47:PQI55 QAE47:QAE55 QKA47:QKA55 QTW47:QTW55 RDS47:RDS55 RNO47:RNO55 RXK47:RXK55 SHG47:SHG55 SRC47:SRC55 TAY47:TAY55 TKU47:TKU55 TUQ47:TUQ55 UEM47:UEM55 UOI47:UOI55 UYE47:UYE55 VIA47:VIA55 VRW47:VRW55 WBS47:WBS55 WLO47:WLO55 WVK47:WVK55 C65583:C65591 IY65583:IY65591 SU65583:SU65591 ACQ65583:ACQ65591 AMM65583:AMM65591 AWI65583:AWI65591 BGE65583:BGE65591 BQA65583:BQA65591 BZW65583:BZW65591 CJS65583:CJS65591 CTO65583:CTO65591 DDK65583:DDK65591 DNG65583:DNG65591 DXC65583:DXC65591 EGY65583:EGY65591 EQU65583:EQU65591 FAQ65583:FAQ65591 FKM65583:FKM65591 FUI65583:FUI65591 GEE65583:GEE65591 GOA65583:GOA65591 GXW65583:GXW65591 HHS65583:HHS65591 HRO65583:HRO65591 IBK65583:IBK65591 ILG65583:ILG65591 IVC65583:IVC65591 JEY65583:JEY65591 JOU65583:JOU65591 JYQ65583:JYQ65591 KIM65583:KIM65591 KSI65583:KSI65591 LCE65583:LCE65591 LMA65583:LMA65591 LVW65583:LVW65591 MFS65583:MFS65591 MPO65583:MPO65591 MZK65583:MZK65591 NJG65583:NJG65591 NTC65583:NTC65591 OCY65583:OCY65591 OMU65583:OMU65591 OWQ65583:OWQ65591 PGM65583:PGM65591 PQI65583:PQI65591 QAE65583:QAE65591 QKA65583:QKA65591 QTW65583:QTW65591 RDS65583:RDS65591 RNO65583:RNO65591 RXK65583:RXK65591 SHG65583:SHG65591 SRC65583:SRC65591 TAY65583:TAY65591 TKU65583:TKU65591 TUQ65583:TUQ65591 UEM65583:UEM65591 UOI65583:UOI65591 UYE65583:UYE65591 VIA65583:VIA65591 VRW65583:VRW65591 WBS65583:WBS65591 WLO65583:WLO65591 WVK65583:WVK65591 C131119:C131127 IY131119:IY131127 SU131119:SU131127 ACQ131119:ACQ131127 AMM131119:AMM131127 AWI131119:AWI131127 BGE131119:BGE131127 BQA131119:BQA131127 BZW131119:BZW131127 CJS131119:CJS131127 CTO131119:CTO131127 DDK131119:DDK131127 DNG131119:DNG131127 DXC131119:DXC131127 EGY131119:EGY131127 EQU131119:EQU131127 FAQ131119:FAQ131127 FKM131119:FKM131127 FUI131119:FUI131127 GEE131119:GEE131127 GOA131119:GOA131127 GXW131119:GXW131127 HHS131119:HHS131127 HRO131119:HRO131127 IBK131119:IBK131127 ILG131119:ILG131127 IVC131119:IVC131127 JEY131119:JEY131127 JOU131119:JOU131127 JYQ131119:JYQ131127 KIM131119:KIM131127 KSI131119:KSI131127 LCE131119:LCE131127 LMA131119:LMA131127 LVW131119:LVW131127 MFS131119:MFS131127 MPO131119:MPO131127 MZK131119:MZK131127 NJG131119:NJG131127 NTC131119:NTC131127 OCY131119:OCY131127 OMU131119:OMU131127 OWQ131119:OWQ131127 PGM131119:PGM131127 PQI131119:PQI131127 QAE131119:QAE131127 QKA131119:QKA131127 QTW131119:QTW131127 RDS131119:RDS131127 RNO131119:RNO131127 RXK131119:RXK131127 SHG131119:SHG131127 SRC131119:SRC131127 TAY131119:TAY131127 TKU131119:TKU131127 TUQ131119:TUQ131127 UEM131119:UEM131127 UOI131119:UOI131127 UYE131119:UYE131127 VIA131119:VIA131127 VRW131119:VRW131127 WBS131119:WBS131127 WLO131119:WLO131127 WVK131119:WVK131127 C196655:C196663 IY196655:IY196663 SU196655:SU196663 ACQ196655:ACQ196663 AMM196655:AMM196663 AWI196655:AWI196663 BGE196655:BGE196663 BQA196655:BQA196663 BZW196655:BZW196663 CJS196655:CJS196663 CTO196655:CTO196663 DDK196655:DDK196663 DNG196655:DNG196663 DXC196655:DXC196663 EGY196655:EGY196663 EQU196655:EQU196663 FAQ196655:FAQ196663 FKM196655:FKM196663 FUI196655:FUI196663 GEE196655:GEE196663 GOA196655:GOA196663 GXW196655:GXW196663 HHS196655:HHS196663 HRO196655:HRO196663 IBK196655:IBK196663 ILG196655:ILG196663 IVC196655:IVC196663 JEY196655:JEY196663 JOU196655:JOU196663 JYQ196655:JYQ196663 KIM196655:KIM196663 KSI196655:KSI196663 LCE196655:LCE196663 LMA196655:LMA196663 LVW196655:LVW196663 MFS196655:MFS196663 MPO196655:MPO196663 MZK196655:MZK196663 NJG196655:NJG196663 NTC196655:NTC196663 OCY196655:OCY196663 OMU196655:OMU196663 OWQ196655:OWQ196663 PGM196655:PGM196663 PQI196655:PQI196663 QAE196655:QAE196663 QKA196655:QKA196663 QTW196655:QTW196663 RDS196655:RDS196663 RNO196655:RNO196663 RXK196655:RXK196663 SHG196655:SHG196663 SRC196655:SRC196663 TAY196655:TAY196663 TKU196655:TKU196663 TUQ196655:TUQ196663 UEM196655:UEM196663 UOI196655:UOI196663 UYE196655:UYE196663 VIA196655:VIA196663 VRW196655:VRW196663 WBS196655:WBS196663 WLO196655:WLO196663 WVK196655:WVK196663 C262191:C262199 IY262191:IY262199 SU262191:SU262199 ACQ262191:ACQ262199 AMM262191:AMM262199 AWI262191:AWI262199 BGE262191:BGE262199 BQA262191:BQA262199 BZW262191:BZW262199 CJS262191:CJS262199 CTO262191:CTO262199 DDK262191:DDK262199 DNG262191:DNG262199 DXC262191:DXC262199 EGY262191:EGY262199 EQU262191:EQU262199 FAQ262191:FAQ262199 FKM262191:FKM262199 FUI262191:FUI262199 GEE262191:GEE262199 GOA262191:GOA262199 GXW262191:GXW262199 HHS262191:HHS262199 HRO262191:HRO262199 IBK262191:IBK262199 ILG262191:ILG262199 IVC262191:IVC262199 JEY262191:JEY262199 JOU262191:JOU262199 JYQ262191:JYQ262199 KIM262191:KIM262199 KSI262191:KSI262199 LCE262191:LCE262199 LMA262191:LMA262199 LVW262191:LVW262199 MFS262191:MFS262199 MPO262191:MPO262199 MZK262191:MZK262199 NJG262191:NJG262199 NTC262191:NTC262199 OCY262191:OCY262199 OMU262191:OMU262199 OWQ262191:OWQ262199 PGM262191:PGM262199 PQI262191:PQI262199 QAE262191:QAE262199 QKA262191:QKA262199 QTW262191:QTW262199 RDS262191:RDS262199 RNO262191:RNO262199 RXK262191:RXK262199 SHG262191:SHG262199 SRC262191:SRC262199 TAY262191:TAY262199 TKU262191:TKU262199 TUQ262191:TUQ262199 UEM262191:UEM262199 UOI262191:UOI262199 UYE262191:UYE262199 VIA262191:VIA262199 VRW262191:VRW262199 WBS262191:WBS262199 WLO262191:WLO262199 WVK262191:WVK262199 C327727:C327735 IY327727:IY327735 SU327727:SU327735 ACQ327727:ACQ327735 AMM327727:AMM327735 AWI327727:AWI327735 BGE327727:BGE327735 BQA327727:BQA327735 BZW327727:BZW327735 CJS327727:CJS327735 CTO327727:CTO327735 DDK327727:DDK327735 DNG327727:DNG327735 DXC327727:DXC327735 EGY327727:EGY327735 EQU327727:EQU327735 FAQ327727:FAQ327735 FKM327727:FKM327735 FUI327727:FUI327735 GEE327727:GEE327735 GOA327727:GOA327735 GXW327727:GXW327735 HHS327727:HHS327735 HRO327727:HRO327735 IBK327727:IBK327735 ILG327727:ILG327735 IVC327727:IVC327735 JEY327727:JEY327735 JOU327727:JOU327735 JYQ327727:JYQ327735 KIM327727:KIM327735 KSI327727:KSI327735 LCE327727:LCE327735 LMA327727:LMA327735 LVW327727:LVW327735 MFS327727:MFS327735 MPO327727:MPO327735 MZK327727:MZK327735 NJG327727:NJG327735 NTC327727:NTC327735 OCY327727:OCY327735 OMU327727:OMU327735 OWQ327727:OWQ327735 PGM327727:PGM327735 PQI327727:PQI327735 QAE327727:QAE327735 QKA327727:QKA327735 QTW327727:QTW327735 RDS327727:RDS327735 RNO327727:RNO327735 RXK327727:RXK327735 SHG327727:SHG327735 SRC327727:SRC327735 TAY327727:TAY327735 TKU327727:TKU327735 TUQ327727:TUQ327735 UEM327727:UEM327735 UOI327727:UOI327735 UYE327727:UYE327735 VIA327727:VIA327735 VRW327727:VRW327735 WBS327727:WBS327735 WLO327727:WLO327735 WVK327727:WVK327735 C393263:C393271 IY393263:IY393271 SU393263:SU393271 ACQ393263:ACQ393271 AMM393263:AMM393271 AWI393263:AWI393271 BGE393263:BGE393271 BQA393263:BQA393271 BZW393263:BZW393271 CJS393263:CJS393271 CTO393263:CTO393271 DDK393263:DDK393271 DNG393263:DNG393271 DXC393263:DXC393271 EGY393263:EGY393271 EQU393263:EQU393271 FAQ393263:FAQ393271 FKM393263:FKM393271 FUI393263:FUI393271 GEE393263:GEE393271 GOA393263:GOA393271 GXW393263:GXW393271 HHS393263:HHS393271 HRO393263:HRO393271 IBK393263:IBK393271 ILG393263:ILG393271 IVC393263:IVC393271 JEY393263:JEY393271 JOU393263:JOU393271 JYQ393263:JYQ393271 KIM393263:KIM393271 KSI393263:KSI393271 LCE393263:LCE393271 LMA393263:LMA393271 LVW393263:LVW393271 MFS393263:MFS393271 MPO393263:MPO393271 MZK393263:MZK393271 NJG393263:NJG393271 NTC393263:NTC393271 OCY393263:OCY393271 OMU393263:OMU393271 OWQ393263:OWQ393271 PGM393263:PGM393271 PQI393263:PQI393271 QAE393263:QAE393271 QKA393263:QKA393271 QTW393263:QTW393271 RDS393263:RDS393271 RNO393263:RNO393271 RXK393263:RXK393271 SHG393263:SHG393271 SRC393263:SRC393271 TAY393263:TAY393271 TKU393263:TKU393271 TUQ393263:TUQ393271 UEM393263:UEM393271 UOI393263:UOI393271 UYE393263:UYE393271 VIA393263:VIA393271 VRW393263:VRW393271 WBS393263:WBS393271 WLO393263:WLO393271 WVK393263:WVK393271 C458799:C458807 IY458799:IY458807 SU458799:SU458807 ACQ458799:ACQ458807 AMM458799:AMM458807 AWI458799:AWI458807 BGE458799:BGE458807 BQA458799:BQA458807 BZW458799:BZW458807 CJS458799:CJS458807 CTO458799:CTO458807 DDK458799:DDK458807 DNG458799:DNG458807 DXC458799:DXC458807 EGY458799:EGY458807 EQU458799:EQU458807 FAQ458799:FAQ458807 FKM458799:FKM458807 FUI458799:FUI458807 GEE458799:GEE458807 GOA458799:GOA458807 GXW458799:GXW458807 HHS458799:HHS458807 HRO458799:HRO458807 IBK458799:IBK458807 ILG458799:ILG458807 IVC458799:IVC458807 JEY458799:JEY458807 JOU458799:JOU458807 JYQ458799:JYQ458807 KIM458799:KIM458807 KSI458799:KSI458807 LCE458799:LCE458807 LMA458799:LMA458807 LVW458799:LVW458807 MFS458799:MFS458807 MPO458799:MPO458807 MZK458799:MZK458807 NJG458799:NJG458807 NTC458799:NTC458807 OCY458799:OCY458807 OMU458799:OMU458807 OWQ458799:OWQ458807 PGM458799:PGM458807 PQI458799:PQI458807 QAE458799:QAE458807 QKA458799:QKA458807 QTW458799:QTW458807 RDS458799:RDS458807 RNO458799:RNO458807 RXK458799:RXK458807 SHG458799:SHG458807 SRC458799:SRC458807 TAY458799:TAY458807 TKU458799:TKU458807 TUQ458799:TUQ458807 UEM458799:UEM458807 UOI458799:UOI458807 UYE458799:UYE458807 VIA458799:VIA458807 VRW458799:VRW458807 WBS458799:WBS458807 WLO458799:WLO458807 WVK458799:WVK458807 C524335:C524343 IY524335:IY524343 SU524335:SU524343 ACQ524335:ACQ524343 AMM524335:AMM524343 AWI524335:AWI524343 BGE524335:BGE524343 BQA524335:BQA524343 BZW524335:BZW524343 CJS524335:CJS524343 CTO524335:CTO524343 DDK524335:DDK524343 DNG524335:DNG524343 DXC524335:DXC524343 EGY524335:EGY524343 EQU524335:EQU524343 FAQ524335:FAQ524343 FKM524335:FKM524343 FUI524335:FUI524343 GEE524335:GEE524343 GOA524335:GOA524343 GXW524335:GXW524343 HHS524335:HHS524343 HRO524335:HRO524343 IBK524335:IBK524343 ILG524335:ILG524343 IVC524335:IVC524343 JEY524335:JEY524343 JOU524335:JOU524343 JYQ524335:JYQ524343 KIM524335:KIM524343 KSI524335:KSI524343 LCE524335:LCE524343 LMA524335:LMA524343 LVW524335:LVW524343 MFS524335:MFS524343 MPO524335:MPO524343 MZK524335:MZK524343 NJG524335:NJG524343 NTC524335:NTC524343 OCY524335:OCY524343 OMU524335:OMU524343 OWQ524335:OWQ524343 PGM524335:PGM524343 PQI524335:PQI524343 QAE524335:QAE524343 QKA524335:QKA524343 QTW524335:QTW524343 RDS524335:RDS524343 RNO524335:RNO524343 RXK524335:RXK524343 SHG524335:SHG524343 SRC524335:SRC524343 TAY524335:TAY524343 TKU524335:TKU524343 TUQ524335:TUQ524343 UEM524335:UEM524343 UOI524335:UOI524343 UYE524335:UYE524343 VIA524335:VIA524343 VRW524335:VRW524343 WBS524335:WBS524343 WLO524335:WLO524343 WVK524335:WVK524343 C589871:C589879 IY589871:IY589879 SU589871:SU589879 ACQ589871:ACQ589879 AMM589871:AMM589879 AWI589871:AWI589879 BGE589871:BGE589879 BQA589871:BQA589879 BZW589871:BZW589879 CJS589871:CJS589879 CTO589871:CTO589879 DDK589871:DDK589879 DNG589871:DNG589879 DXC589871:DXC589879 EGY589871:EGY589879 EQU589871:EQU589879 FAQ589871:FAQ589879 FKM589871:FKM589879 FUI589871:FUI589879 GEE589871:GEE589879 GOA589871:GOA589879 GXW589871:GXW589879 HHS589871:HHS589879 HRO589871:HRO589879 IBK589871:IBK589879 ILG589871:ILG589879 IVC589871:IVC589879 JEY589871:JEY589879 JOU589871:JOU589879 JYQ589871:JYQ589879 KIM589871:KIM589879 KSI589871:KSI589879 LCE589871:LCE589879 LMA589871:LMA589879 LVW589871:LVW589879 MFS589871:MFS589879 MPO589871:MPO589879 MZK589871:MZK589879 NJG589871:NJG589879 NTC589871:NTC589879 OCY589871:OCY589879 OMU589871:OMU589879 OWQ589871:OWQ589879 PGM589871:PGM589879 PQI589871:PQI589879 QAE589871:QAE589879 QKA589871:QKA589879 QTW589871:QTW589879 RDS589871:RDS589879 RNO589871:RNO589879 RXK589871:RXK589879 SHG589871:SHG589879 SRC589871:SRC589879 TAY589871:TAY589879 TKU589871:TKU589879 TUQ589871:TUQ589879 UEM589871:UEM589879 UOI589871:UOI589879 UYE589871:UYE589879 VIA589871:VIA589879 VRW589871:VRW589879 WBS589871:WBS589879 WLO589871:WLO589879 WVK589871:WVK589879 C655407:C655415 IY655407:IY655415 SU655407:SU655415 ACQ655407:ACQ655415 AMM655407:AMM655415 AWI655407:AWI655415 BGE655407:BGE655415 BQA655407:BQA655415 BZW655407:BZW655415 CJS655407:CJS655415 CTO655407:CTO655415 DDK655407:DDK655415 DNG655407:DNG655415 DXC655407:DXC655415 EGY655407:EGY655415 EQU655407:EQU655415 FAQ655407:FAQ655415 FKM655407:FKM655415 FUI655407:FUI655415 GEE655407:GEE655415 GOA655407:GOA655415 GXW655407:GXW655415 HHS655407:HHS655415 HRO655407:HRO655415 IBK655407:IBK655415 ILG655407:ILG655415 IVC655407:IVC655415 JEY655407:JEY655415 JOU655407:JOU655415 JYQ655407:JYQ655415 KIM655407:KIM655415 KSI655407:KSI655415 LCE655407:LCE655415 LMA655407:LMA655415 LVW655407:LVW655415 MFS655407:MFS655415 MPO655407:MPO655415 MZK655407:MZK655415 NJG655407:NJG655415 NTC655407:NTC655415 OCY655407:OCY655415 OMU655407:OMU655415 OWQ655407:OWQ655415 PGM655407:PGM655415 PQI655407:PQI655415 QAE655407:QAE655415 QKA655407:QKA655415 QTW655407:QTW655415 RDS655407:RDS655415 RNO655407:RNO655415 RXK655407:RXK655415 SHG655407:SHG655415 SRC655407:SRC655415 TAY655407:TAY655415 TKU655407:TKU655415 TUQ655407:TUQ655415 UEM655407:UEM655415 UOI655407:UOI655415 UYE655407:UYE655415 VIA655407:VIA655415 VRW655407:VRW655415 WBS655407:WBS655415 WLO655407:WLO655415 WVK655407:WVK655415 C720943:C720951 IY720943:IY720951 SU720943:SU720951 ACQ720943:ACQ720951 AMM720943:AMM720951 AWI720943:AWI720951 BGE720943:BGE720951 BQA720943:BQA720951 BZW720943:BZW720951 CJS720943:CJS720951 CTO720943:CTO720951 DDK720943:DDK720951 DNG720943:DNG720951 DXC720943:DXC720951 EGY720943:EGY720951 EQU720943:EQU720951 FAQ720943:FAQ720951 FKM720943:FKM720951 FUI720943:FUI720951 GEE720943:GEE720951 GOA720943:GOA720951 GXW720943:GXW720951 HHS720943:HHS720951 HRO720943:HRO720951 IBK720943:IBK720951 ILG720943:ILG720951 IVC720943:IVC720951 JEY720943:JEY720951 JOU720943:JOU720951 JYQ720943:JYQ720951 KIM720943:KIM720951 KSI720943:KSI720951 LCE720943:LCE720951 LMA720943:LMA720951 LVW720943:LVW720951 MFS720943:MFS720951 MPO720943:MPO720951 MZK720943:MZK720951 NJG720943:NJG720951 NTC720943:NTC720951 OCY720943:OCY720951 OMU720943:OMU720951 OWQ720943:OWQ720951 PGM720943:PGM720951 PQI720943:PQI720951 QAE720943:QAE720951 QKA720943:QKA720951 QTW720943:QTW720951 RDS720943:RDS720951 RNO720943:RNO720951 RXK720943:RXK720951 SHG720943:SHG720951 SRC720943:SRC720951 TAY720943:TAY720951 TKU720943:TKU720951 TUQ720943:TUQ720951 UEM720943:UEM720951 UOI720943:UOI720951 UYE720943:UYE720951 VIA720943:VIA720951 VRW720943:VRW720951 WBS720943:WBS720951 WLO720943:WLO720951 WVK720943:WVK720951 C786479:C786487 IY786479:IY786487 SU786479:SU786487 ACQ786479:ACQ786487 AMM786479:AMM786487 AWI786479:AWI786487 BGE786479:BGE786487 BQA786479:BQA786487 BZW786479:BZW786487 CJS786479:CJS786487 CTO786479:CTO786487 DDK786479:DDK786487 DNG786479:DNG786487 DXC786479:DXC786487 EGY786479:EGY786487 EQU786479:EQU786487 FAQ786479:FAQ786487 FKM786479:FKM786487 FUI786479:FUI786487 GEE786479:GEE786487 GOA786479:GOA786487 GXW786479:GXW786487 HHS786479:HHS786487 HRO786479:HRO786487 IBK786479:IBK786487 ILG786479:ILG786487 IVC786479:IVC786487 JEY786479:JEY786487 JOU786479:JOU786487 JYQ786479:JYQ786487 KIM786479:KIM786487 KSI786479:KSI786487 LCE786479:LCE786487 LMA786479:LMA786487 LVW786479:LVW786487 MFS786479:MFS786487 MPO786479:MPO786487 MZK786479:MZK786487 NJG786479:NJG786487 NTC786479:NTC786487 OCY786479:OCY786487 OMU786479:OMU786487 OWQ786479:OWQ786487 PGM786479:PGM786487 PQI786479:PQI786487 QAE786479:QAE786487 QKA786479:QKA786487 QTW786479:QTW786487 RDS786479:RDS786487 RNO786479:RNO786487 RXK786479:RXK786487 SHG786479:SHG786487 SRC786479:SRC786487 TAY786479:TAY786487 TKU786479:TKU786487 TUQ786479:TUQ786487 UEM786479:UEM786487 UOI786479:UOI786487 UYE786479:UYE786487 VIA786479:VIA786487 VRW786479:VRW786487 WBS786479:WBS786487 WLO786479:WLO786487 WVK786479:WVK786487 C852015:C852023 IY852015:IY852023 SU852015:SU852023 ACQ852015:ACQ852023 AMM852015:AMM852023 AWI852015:AWI852023 BGE852015:BGE852023 BQA852015:BQA852023 BZW852015:BZW852023 CJS852015:CJS852023 CTO852015:CTO852023 DDK852015:DDK852023 DNG852015:DNG852023 DXC852015:DXC852023 EGY852015:EGY852023 EQU852015:EQU852023 FAQ852015:FAQ852023 FKM852015:FKM852023 FUI852015:FUI852023 GEE852015:GEE852023 GOA852015:GOA852023 GXW852015:GXW852023 HHS852015:HHS852023 HRO852015:HRO852023 IBK852015:IBK852023 ILG852015:ILG852023 IVC852015:IVC852023 JEY852015:JEY852023 JOU852015:JOU852023 JYQ852015:JYQ852023 KIM852015:KIM852023 KSI852015:KSI852023 LCE852015:LCE852023 LMA852015:LMA852023 LVW852015:LVW852023 MFS852015:MFS852023 MPO852015:MPO852023 MZK852015:MZK852023 NJG852015:NJG852023 NTC852015:NTC852023 OCY852015:OCY852023 OMU852015:OMU852023 OWQ852015:OWQ852023 PGM852015:PGM852023 PQI852015:PQI852023 QAE852015:QAE852023 QKA852015:QKA852023 QTW852015:QTW852023 RDS852015:RDS852023 RNO852015:RNO852023 RXK852015:RXK852023 SHG852015:SHG852023 SRC852015:SRC852023 TAY852015:TAY852023 TKU852015:TKU852023 TUQ852015:TUQ852023 UEM852015:UEM852023 UOI852015:UOI852023 UYE852015:UYE852023 VIA852015:VIA852023 VRW852015:VRW852023 WBS852015:WBS852023 WLO852015:WLO852023 WVK852015:WVK852023 C917551:C917559 IY917551:IY917559 SU917551:SU917559 ACQ917551:ACQ917559 AMM917551:AMM917559 AWI917551:AWI917559 BGE917551:BGE917559 BQA917551:BQA917559 BZW917551:BZW917559 CJS917551:CJS917559 CTO917551:CTO917559 DDK917551:DDK917559 DNG917551:DNG917559 DXC917551:DXC917559 EGY917551:EGY917559 EQU917551:EQU917559 FAQ917551:FAQ917559 FKM917551:FKM917559 FUI917551:FUI917559 GEE917551:GEE917559 GOA917551:GOA917559 GXW917551:GXW917559 HHS917551:HHS917559 HRO917551:HRO917559 IBK917551:IBK917559 ILG917551:ILG917559 IVC917551:IVC917559 JEY917551:JEY917559 JOU917551:JOU917559 JYQ917551:JYQ917559 KIM917551:KIM917559 KSI917551:KSI917559 LCE917551:LCE917559 LMA917551:LMA917559 LVW917551:LVW917559 MFS917551:MFS917559 MPO917551:MPO917559 MZK917551:MZK917559 NJG917551:NJG917559 NTC917551:NTC917559 OCY917551:OCY917559 OMU917551:OMU917559 OWQ917551:OWQ917559 PGM917551:PGM917559 PQI917551:PQI917559 QAE917551:QAE917559 QKA917551:QKA917559 QTW917551:QTW917559 RDS917551:RDS917559 RNO917551:RNO917559 RXK917551:RXK917559 SHG917551:SHG917559 SRC917551:SRC917559 TAY917551:TAY917559 TKU917551:TKU917559 TUQ917551:TUQ917559 UEM917551:UEM917559 UOI917551:UOI917559 UYE917551:UYE917559 VIA917551:VIA917559 VRW917551:VRW917559 WBS917551:WBS917559 WLO917551:WLO917559 WVK917551:WVK917559 C983087:C983095 IY983087:IY983095 SU983087:SU983095 ACQ983087:ACQ983095 AMM983087:AMM983095 AWI983087:AWI983095 BGE983087:BGE983095 BQA983087:BQA983095 BZW983087:BZW983095 CJS983087:CJS983095 CTO983087:CTO983095 DDK983087:DDK983095 DNG983087:DNG983095 DXC983087:DXC983095 EGY983087:EGY983095 EQU983087:EQU983095 FAQ983087:FAQ983095 FKM983087:FKM983095 FUI983087:FUI983095 GEE983087:GEE983095 GOA983087:GOA983095 GXW983087:GXW983095 HHS983087:HHS983095 HRO983087:HRO983095 IBK983087:IBK983095 ILG983087:ILG983095 IVC983087:IVC983095 JEY983087:JEY983095 JOU983087:JOU983095 JYQ983087:JYQ983095 KIM983087:KIM983095 KSI983087:KSI983095 LCE983087:LCE983095 LMA983087:LMA983095 LVW983087:LVW983095 MFS983087:MFS983095 MPO983087:MPO983095 MZK983087:MZK983095 NJG983087:NJG983095 NTC983087:NTC983095 OCY983087:OCY983095 OMU983087:OMU983095 OWQ983087:OWQ983095 PGM983087:PGM983095 PQI983087:PQI983095 QAE983087:QAE983095 QKA983087:QKA983095 QTW983087:QTW983095 RDS983087:RDS983095 RNO983087:RNO983095 RXK983087:RXK983095 SHG983087:SHG983095 SRC983087:SRC983095 TAY983087:TAY983095 TKU983087:TKU983095 TUQ983087:TUQ983095 UEM983087:UEM983095 UOI983087:UOI983095 UYE983087:UYE983095 VIA983087:VIA983095 VRW983087:VRW983095 WBS983087:WBS983095 WLO983087:WLO983095 WVK983087:WVK983095" xr:uid="{00000000-0002-0000-0B00-000000000000}">
      <formula1>"1,2"</formula1>
    </dataValidation>
    <dataValidation imeMode="on" allowBlank="1" showInputMessage="1" promptTitle="注意！" prompt="全角５文字で入力してください。_x000a_（氏名が６文字以上の場合を除く）" sqref="B47:B55 IX47:IX55 ST47:ST55 ACP47:ACP55 AML47:AML55 AWH47:AWH55 BGD47:BGD55 BPZ47:BPZ55 BZV47:BZV55 CJR47:CJR55 CTN47:CTN55 DDJ47:DDJ55 DNF47:DNF55 DXB47:DXB55 EGX47:EGX55 EQT47:EQT55 FAP47:FAP55 FKL47:FKL55 FUH47:FUH55 GED47:GED55 GNZ47:GNZ55 GXV47:GXV55 HHR47:HHR55 HRN47:HRN55 IBJ47:IBJ55 ILF47:ILF55 IVB47:IVB55 JEX47:JEX55 JOT47:JOT55 JYP47:JYP55 KIL47:KIL55 KSH47:KSH55 LCD47:LCD55 LLZ47:LLZ55 LVV47:LVV55 MFR47:MFR55 MPN47:MPN55 MZJ47:MZJ55 NJF47:NJF55 NTB47:NTB55 OCX47:OCX55 OMT47:OMT55 OWP47:OWP55 PGL47:PGL55 PQH47:PQH55 QAD47:QAD55 QJZ47:QJZ55 QTV47:QTV55 RDR47:RDR55 RNN47:RNN55 RXJ47:RXJ55 SHF47:SHF55 SRB47:SRB55 TAX47:TAX55 TKT47:TKT55 TUP47:TUP55 UEL47:UEL55 UOH47:UOH55 UYD47:UYD55 VHZ47:VHZ55 VRV47:VRV55 WBR47:WBR55 WLN47:WLN55 WVJ47:WVJ55 B65583:B65591 IX65583:IX65591 ST65583:ST65591 ACP65583:ACP65591 AML65583:AML65591 AWH65583:AWH65591 BGD65583:BGD65591 BPZ65583:BPZ65591 BZV65583:BZV65591 CJR65583:CJR65591 CTN65583:CTN65591 DDJ65583:DDJ65591 DNF65583:DNF65591 DXB65583:DXB65591 EGX65583:EGX65591 EQT65583:EQT65591 FAP65583:FAP65591 FKL65583:FKL65591 FUH65583:FUH65591 GED65583:GED65591 GNZ65583:GNZ65591 GXV65583:GXV65591 HHR65583:HHR65591 HRN65583:HRN65591 IBJ65583:IBJ65591 ILF65583:ILF65591 IVB65583:IVB65591 JEX65583:JEX65591 JOT65583:JOT65591 JYP65583:JYP65591 KIL65583:KIL65591 KSH65583:KSH65591 LCD65583:LCD65591 LLZ65583:LLZ65591 LVV65583:LVV65591 MFR65583:MFR65591 MPN65583:MPN65591 MZJ65583:MZJ65591 NJF65583:NJF65591 NTB65583:NTB65591 OCX65583:OCX65591 OMT65583:OMT65591 OWP65583:OWP65591 PGL65583:PGL65591 PQH65583:PQH65591 QAD65583:QAD65591 QJZ65583:QJZ65591 QTV65583:QTV65591 RDR65583:RDR65591 RNN65583:RNN65591 RXJ65583:RXJ65591 SHF65583:SHF65591 SRB65583:SRB65591 TAX65583:TAX65591 TKT65583:TKT65591 TUP65583:TUP65591 UEL65583:UEL65591 UOH65583:UOH65591 UYD65583:UYD65591 VHZ65583:VHZ65591 VRV65583:VRV65591 WBR65583:WBR65591 WLN65583:WLN65591 WVJ65583:WVJ65591 B131119:B131127 IX131119:IX131127 ST131119:ST131127 ACP131119:ACP131127 AML131119:AML131127 AWH131119:AWH131127 BGD131119:BGD131127 BPZ131119:BPZ131127 BZV131119:BZV131127 CJR131119:CJR131127 CTN131119:CTN131127 DDJ131119:DDJ131127 DNF131119:DNF131127 DXB131119:DXB131127 EGX131119:EGX131127 EQT131119:EQT131127 FAP131119:FAP131127 FKL131119:FKL131127 FUH131119:FUH131127 GED131119:GED131127 GNZ131119:GNZ131127 GXV131119:GXV131127 HHR131119:HHR131127 HRN131119:HRN131127 IBJ131119:IBJ131127 ILF131119:ILF131127 IVB131119:IVB131127 JEX131119:JEX131127 JOT131119:JOT131127 JYP131119:JYP131127 KIL131119:KIL131127 KSH131119:KSH131127 LCD131119:LCD131127 LLZ131119:LLZ131127 LVV131119:LVV131127 MFR131119:MFR131127 MPN131119:MPN131127 MZJ131119:MZJ131127 NJF131119:NJF131127 NTB131119:NTB131127 OCX131119:OCX131127 OMT131119:OMT131127 OWP131119:OWP131127 PGL131119:PGL131127 PQH131119:PQH131127 QAD131119:QAD131127 QJZ131119:QJZ131127 QTV131119:QTV131127 RDR131119:RDR131127 RNN131119:RNN131127 RXJ131119:RXJ131127 SHF131119:SHF131127 SRB131119:SRB131127 TAX131119:TAX131127 TKT131119:TKT131127 TUP131119:TUP131127 UEL131119:UEL131127 UOH131119:UOH131127 UYD131119:UYD131127 VHZ131119:VHZ131127 VRV131119:VRV131127 WBR131119:WBR131127 WLN131119:WLN131127 WVJ131119:WVJ131127 B196655:B196663 IX196655:IX196663 ST196655:ST196663 ACP196655:ACP196663 AML196655:AML196663 AWH196655:AWH196663 BGD196655:BGD196663 BPZ196655:BPZ196663 BZV196655:BZV196663 CJR196655:CJR196663 CTN196655:CTN196663 DDJ196655:DDJ196663 DNF196655:DNF196663 DXB196655:DXB196663 EGX196655:EGX196663 EQT196655:EQT196663 FAP196655:FAP196663 FKL196655:FKL196663 FUH196655:FUH196663 GED196655:GED196663 GNZ196655:GNZ196663 GXV196655:GXV196663 HHR196655:HHR196663 HRN196655:HRN196663 IBJ196655:IBJ196663 ILF196655:ILF196663 IVB196655:IVB196663 JEX196655:JEX196663 JOT196655:JOT196663 JYP196655:JYP196663 KIL196655:KIL196663 KSH196655:KSH196663 LCD196655:LCD196663 LLZ196655:LLZ196663 LVV196655:LVV196663 MFR196655:MFR196663 MPN196655:MPN196663 MZJ196655:MZJ196663 NJF196655:NJF196663 NTB196655:NTB196663 OCX196655:OCX196663 OMT196655:OMT196663 OWP196655:OWP196663 PGL196655:PGL196663 PQH196655:PQH196663 QAD196655:QAD196663 QJZ196655:QJZ196663 QTV196655:QTV196663 RDR196655:RDR196663 RNN196655:RNN196663 RXJ196655:RXJ196663 SHF196655:SHF196663 SRB196655:SRB196663 TAX196655:TAX196663 TKT196655:TKT196663 TUP196655:TUP196663 UEL196655:UEL196663 UOH196655:UOH196663 UYD196655:UYD196663 VHZ196655:VHZ196663 VRV196655:VRV196663 WBR196655:WBR196663 WLN196655:WLN196663 WVJ196655:WVJ196663 B262191:B262199 IX262191:IX262199 ST262191:ST262199 ACP262191:ACP262199 AML262191:AML262199 AWH262191:AWH262199 BGD262191:BGD262199 BPZ262191:BPZ262199 BZV262191:BZV262199 CJR262191:CJR262199 CTN262191:CTN262199 DDJ262191:DDJ262199 DNF262191:DNF262199 DXB262191:DXB262199 EGX262191:EGX262199 EQT262191:EQT262199 FAP262191:FAP262199 FKL262191:FKL262199 FUH262191:FUH262199 GED262191:GED262199 GNZ262191:GNZ262199 GXV262191:GXV262199 HHR262191:HHR262199 HRN262191:HRN262199 IBJ262191:IBJ262199 ILF262191:ILF262199 IVB262191:IVB262199 JEX262191:JEX262199 JOT262191:JOT262199 JYP262191:JYP262199 KIL262191:KIL262199 KSH262191:KSH262199 LCD262191:LCD262199 LLZ262191:LLZ262199 LVV262191:LVV262199 MFR262191:MFR262199 MPN262191:MPN262199 MZJ262191:MZJ262199 NJF262191:NJF262199 NTB262191:NTB262199 OCX262191:OCX262199 OMT262191:OMT262199 OWP262191:OWP262199 PGL262191:PGL262199 PQH262191:PQH262199 QAD262191:QAD262199 QJZ262191:QJZ262199 QTV262191:QTV262199 RDR262191:RDR262199 RNN262191:RNN262199 RXJ262191:RXJ262199 SHF262191:SHF262199 SRB262191:SRB262199 TAX262191:TAX262199 TKT262191:TKT262199 TUP262191:TUP262199 UEL262191:UEL262199 UOH262191:UOH262199 UYD262191:UYD262199 VHZ262191:VHZ262199 VRV262191:VRV262199 WBR262191:WBR262199 WLN262191:WLN262199 WVJ262191:WVJ262199 B327727:B327735 IX327727:IX327735 ST327727:ST327735 ACP327727:ACP327735 AML327727:AML327735 AWH327727:AWH327735 BGD327727:BGD327735 BPZ327727:BPZ327735 BZV327727:BZV327735 CJR327727:CJR327735 CTN327727:CTN327735 DDJ327727:DDJ327735 DNF327727:DNF327735 DXB327727:DXB327735 EGX327727:EGX327735 EQT327727:EQT327735 FAP327727:FAP327735 FKL327727:FKL327735 FUH327727:FUH327735 GED327727:GED327735 GNZ327727:GNZ327735 GXV327727:GXV327735 HHR327727:HHR327735 HRN327727:HRN327735 IBJ327727:IBJ327735 ILF327727:ILF327735 IVB327727:IVB327735 JEX327727:JEX327735 JOT327727:JOT327735 JYP327727:JYP327735 KIL327727:KIL327735 KSH327727:KSH327735 LCD327727:LCD327735 LLZ327727:LLZ327735 LVV327727:LVV327735 MFR327727:MFR327735 MPN327727:MPN327735 MZJ327727:MZJ327735 NJF327727:NJF327735 NTB327727:NTB327735 OCX327727:OCX327735 OMT327727:OMT327735 OWP327727:OWP327735 PGL327727:PGL327735 PQH327727:PQH327735 QAD327727:QAD327735 QJZ327727:QJZ327735 QTV327727:QTV327735 RDR327727:RDR327735 RNN327727:RNN327735 RXJ327727:RXJ327735 SHF327727:SHF327735 SRB327727:SRB327735 TAX327727:TAX327735 TKT327727:TKT327735 TUP327727:TUP327735 UEL327727:UEL327735 UOH327727:UOH327735 UYD327727:UYD327735 VHZ327727:VHZ327735 VRV327727:VRV327735 WBR327727:WBR327735 WLN327727:WLN327735 WVJ327727:WVJ327735 B393263:B393271 IX393263:IX393271 ST393263:ST393271 ACP393263:ACP393271 AML393263:AML393271 AWH393263:AWH393271 BGD393263:BGD393271 BPZ393263:BPZ393271 BZV393263:BZV393271 CJR393263:CJR393271 CTN393263:CTN393271 DDJ393263:DDJ393271 DNF393263:DNF393271 DXB393263:DXB393271 EGX393263:EGX393271 EQT393263:EQT393271 FAP393263:FAP393271 FKL393263:FKL393271 FUH393263:FUH393271 GED393263:GED393271 GNZ393263:GNZ393271 GXV393263:GXV393271 HHR393263:HHR393271 HRN393263:HRN393271 IBJ393263:IBJ393271 ILF393263:ILF393271 IVB393263:IVB393271 JEX393263:JEX393271 JOT393263:JOT393271 JYP393263:JYP393271 KIL393263:KIL393271 KSH393263:KSH393271 LCD393263:LCD393271 LLZ393263:LLZ393271 LVV393263:LVV393271 MFR393263:MFR393271 MPN393263:MPN393271 MZJ393263:MZJ393271 NJF393263:NJF393271 NTB393263:NTB393271 OCX393263:OCX393271 OMT393263:OMT393271 OWP393263:OWP393271 PGL393263:PGL393271 PQH393263:PQH393271 QAD393263:QAD393271 QJZ393263:QJZ393271 QTV393263:QTV393271 RDR393263:RDR393271 RNN393263:RNN393271 RXJ393263:RXJ393271 SHF393263:SHF393271 SRB393263:SRB393271 TAX393263:TAX393271 TKT393263:TKT393271 TUP393263:TUP393271 UEL393263:UEL393271 UOH393263:UOH393271 UYD393263:UYD393271 VHZ393263:VHZ393271 VRV393263:VRV393271 WBR393263:WBR393271 WLN393263:WLN393271 WVJ393263:WVJ393271 B458799:B458807 IX458799:IX458807 ST458799:ST458807 ACP458799:ACP458807 AML458799:AML458807 AWH458799:AWH458807 BGD458799:BGD458807 BPZ458799:BPZ458807 BZV458799:BZV458807 CJR458799:CJR458807 CTN458799:CTN458807 DDJ458799:DDJ458807 DNF458799:DNF458807 DXB458799:DXB458807 EGX458799:EGX458807 EQT458799:EQT458807 FAP458799:FAP458807 FKL458799:FKL458807 FUH458799:FUH458807 GED458799:GED458807 GNZ458799:GNZ458807 GXV458799:GXV458807 HHR458799:HHR458807 HRN458799:HRN458807 IBJ458799:IBJ458807 ILF458799:ILF458807 IVB458799:IVB458807 JEX458799:JEX458807 JOT458799:JOT458807 JYP458799:JYP458807 KIL458799:KIL458807 KSH458799:KSH458807 LCD458799:LCD458807 LLZ458799:LLZ458807 LVV458799:LVV458807 MFR458799:MFR458807 MPN458799:MPN458807 MZJ458799:MZJ458807 NJF458799:NJF458807 NTB458799:NTB458807 OCX458799:OCX458807 OMT458799:OMT458807 OWP458799:OWP458807 PGL458799:PGL458807 PQH458799:PQH458807 QAD458799:QAD458807 QJZ458799:QJZ458807 QTV458799:QTV458807 RDR458799:RDR458807 RNN458799:RNN458807 RXJ458799:RXJ458807 SHF458799:SHF458807 SRB458799:SRB458807 TAX458799:TAX458807 TKT458799:TKT458807 TUP458799:TUP458807 UEL458799:UEL458807 UOH458799:UOH458807 UYD458799:UYD458807 VHZ458799:VHZ458807 VRV458799:VRV458807 WBR458799:WBR458807 WLN458799:WLN458807 WVJ458799:WVJ458807 B524335:B524343 IX524335:IX524343 ST524335:ST524343 ACP524335:ACP524343 AML524335:AML524343 AWH524335:AWH524343 BGD524335:BGD524343 BPZ524335:BPZ524343 BZV524335:BZV524343 CJR524335:CJR524343 CTN524335:CTN524343 DDJ524335:DDJ524343 DNF524335:DNF524343 DXB524335:DXB524343 EGX524335:EGX524343 EQT524335:EQT524343 FAP524335:FAP524343 FKL524335:FKL524343 FUH524335:FUH524343 GED524335:GED524343 GNZ524335:GNZ524343 GXV524335:GXV524343 HHR524335:HHR524343 HRN524335:HRN524343 IBJ524335:IBJ524343 ILF524335:ILF524343 IVB524335:IVB524343 JEX524335:JEX524343 JOT524335:JOT524343 JYP524335:JYP524343 KIL524335:KIL524343 KSH524335:KSH524343 LCD524335:LCD524343 LLZ524335:LLZ524343 LVV524335:LVV524343 MFR524335:MFR524343 MPN524335:MPN524343 MZJ524335:MZJ524343 NJF524335:NJF524343 NTB524335:NTB524343 OCX524335:OCX524343 OMT524335:OMT524343 OWP524335:OWP524343 PGL524335:PGL524343 PQH524335:PQH524343 QAD524335:QAD524343 QJZ524335:QJZ524343 QTV524335:QTV524343 RDR524335:RDR524343 RNN524335:RNN524343 RXJ524335:RXJ524343 SHF524335:SHF524343 SRB524335:SRB524343 TAX524335:TAX524343 TKT524335:TKT524343 TUP524335:TUP524343 UEL524335:UEL524343 UOH524335:UOH524343 UYD524335:UYD524343 VHZ524335:VHZ524343 VRV524335:VRV524343 WBR524335:WBR524343 WLN524335:WLN524343 WVJ524335:WVJ524343 B589871:B589879 IX589871:IX589879 ST589871:ST589879 ACP589871:ACP589879 AML589871:AML589879 AWH589871:AWH589879 BGD589871:BGD589879 BPZ589871:BPZ589879 BZV589871:BZV589879 CJR589871:CJR589879 CTN589871:CTN589879 DDJ589871:DDJ589879 DNF589871:DNF589879 DXB589871:DXB589879 EGX589871:EGX589879 EQT589871:EQT589879 FAP589871:FAP589879 FKL589871:FKL589879 FUH589871:FUH589879 GED589871:GED589879 GNZ589871:GNZ589879 GXV589871:GXV589879 HHR589871:HHR589879 HRN589871:HRN589879 IBJ589871:IBJ589879 ILF589871:ILF589879 IVB589871:IVB589879 JEX589871:JEX589879 JOT589871:JOT589879 JYP589871:JYP589879 KIL589871:KIL589879 KSH589871:KSH589879 LCD589871:LCD589879 LLZ589871:LLZ589879 LVV589871:LVV589879 MFR589871:MFR589879 MPN589871:MPN589879 MZJ589871:MZJ589879 NJF589871:NJF589879 NTB589871:NTB589879 OCX589871:OCX589879 OMT589871:OMT589879 OWP589871:OWP589879 PGL589871:PGL589879 PQH589871:PQH589879 QAD589871:QAD589879 QJZ589871:QJZ589879 QTV589871:QTV589879 RDR589871:RDR589879 RNN589871:RNN589879 RXJ589871:RXJ589879 SHF589871:SHF589879 SRB589871:SRB589879 TAX589871:TAX589879 TKT589871:TKT589879 TUP589871:TUP589879 UEL589871:UEL589879 UOH589871:UOH589879 UYD589871:UYD589879 VHZ589871:VHZ589879 VRV589871:VRV589879 WBR589871:WBR589879 WLN589871:WLN589879 WVJ589871:WVJ589879 B655407:B655415 IX655407:IX655415 ST655407:ST655415 ACP655407:ACP655415 AML655407:AML655415 AWH655407:AWH655415 BGD655407:BGD655415 BPZ655407:BPZ655415 BZV655407:BZV655415 CJR655407:CJR655415 CTN655407:CTN655415 DDJ655407:DDJ655415 DNF655407:DNF655415 DXB655407:DXB655415 EGX655407:EGX655415 EQT655407:EQT655415 FAP655407:FAP655415 FKL655407:FKL655415 FUH655407:FUH655415 GED655407:GED655415 GNZ655407:GNZ655415 GXV655407:GXV655415 HHR655407:HHR655415 HRN655407:HRN655415 IBJ655407:IBJ655415 ILF655407:ILF655415 IVB655407:IVB655415 JEX655407:JEX655415 JOT655407:JOT655415 JYP655407:JYP655415 KIL655407:KIL655415 KSH655407:KSH655415 LCD655407:LCD655415 LLZ655407:LLZ655415 LVV655407:LVV655415 MFR655407:MFR655415 MPN655407:MPN655415 MZJ655407:MZJ655415 NJF655407:NJF655415 NTB655407:NTB655415 OCX655407:OCX655415 OMT655407:OMT655415 OWP655407:OWP655415 PGL655407:PGL655415 PQH655407:PQH655415 QAD655407:QAD655415 QJZ655407:QJZ655415 QTV655407:QTV655415 RDR655407:RDR655415 RNN655407:RNN655415 RXJ655407:RXJ655415 SHF655407:SHF655415 SRB655407:SRB655415 TAX655407:TAX655415 TKT655407:TKT655415 TUP655407:TUP655415 UEL655407:UEL655415 UOH655407:UOH655415 UYD655407:UYD655415 VHZ655407:VHZ655415 VRV655407:VRV655415 WBR655407:WBR655415 WLN655407:WLN655415 WVJ655407:WVJ655415 B720943:B720951 IX720943:IX720951 ST720943:ST720951 ACP720943:ACP720951 AML720943:AML720951 AWH720943:AWH720951 BGD720943:BGD720951 BPZ720943:BPZ720951 BZV720943:BZV720951 CJR720943:CJR720951 CTN720943:CTN720951 DDJ720943:DDJ720951 DNF720943:DNF720951 DXB720943:DXB720951 EGX720943:EGX720951 EQT720943:EQT720951 FAP720943:FAP720951 FKL720943:FKL720951 FUH720943:FUH720951 GED720943:GED720951 GNZ720943:GNZ720951 GXV720943:GXV720951 HHR720943:HHR720951 HRN720943:HRN720951 IBJ720943:IBJ720951 ILF720943:ILF720951 IVB720943:IVB720951 JEX720943:JEX720951 JOT720943:JOT720951 JYP720943:JYP720951 KIL720943:KIL720951 KSH720943:KSH720951 LCD720943:LCD720951 LLZ720943:LLZ720951 LVV720943:LVV720951 MFR720943:MFR720951 MPN720943:MPN720951 MZJ720943:MZJ720951 NJF720943:NJF720951 NTB720943:NTB720951 OCX720943:OCX720951 OMT720943:OMT720951 OWP720943:OWP720951 PGL720943:PGL720951 PQH720943:PQH720951 QAD720943:QAD720951 QJZ720943:QJZ720951 QTV720943:QTV720951 RDR720943:RDR720951 RNN720943:RNN720951 RXJ720943:RXJ720951 SHF720943:SHF720951 SRB720943:SRB720951 TAX720943:TAX720951 TKT720943:TKT720951 TUP720943:TUP720951 UEL720943:UEL720951 UOH720943:UOH720951 UYD720943:UYD720951 VHZ720943:VHZ720951 VRV720943:VRV720951 WBR720943:WBR720951 WLN720943:WLN720951 WVJ720943:WVJ720951 B786479:B786487 IX786479:IX786487 ST786479:ST786487 ACP786479:ACP786487 AML786479:AML786487 AWH786479:AWH786487 BGD786479:BGD786487 BPZ786479:BPZ786487 BZV786479:BZV786487 CJR786479:CJR786487 CTN786479:CTN786487 DDJ786479:DDJ786487 DNF786479:DNF786487 DXB786479:DXB786487 EGX786479:EGX786487 EQT786479:EQT786487 FAP786479:FAP786487 FKL786479:FKL786487 FUH786479:FUH786487 GED786479:GED786487 GNZ786479:GNZ786487 GXV786479:GXV786487 HHR786479:HHR786487 HRN786479:HRN786487 IBJ786479:IBJ786487 ILF786479:ILF786487 IVB786479:IVB786487 JEX786479:JEX786487 JOT786479:JOT786487 JYP786479:JYP786487 KIL786479:KIL786487 KSH786479:KSH786487 LCD786479:LCD786487 LLZ786479:LLZ786487 LVV786479:LVV786487 MFR786479:MFR786487 MPN786479:MPN786487 MZJ786479:MZJ786487 NJF786479:NJF786487 NTB786479:NTB786487 OCX786479:OCX786487 OMT786479:OMT786487 OWP786479:OWP786487 PGL786479:PGL786487 PQH786479:PQH786487 QAD786479:QAD786487 QJZ786479:QJZ786487 QTV786479:QTV786487 RDR786479:RDR786487 RNN786479:RNN786487 RXJ786479:RXJ786487 SHF786479:SHF786487 SRB786479:SRB786487 TAX786479:TAX786487 TKT786479:TKT786487 TUP786479:TUP786487 UEL786479:UEL786487 UOH786479:UOH786487 UYD786479:UYD786487 VHZ786479:VHZ786487 VRV786479:VRV786487 WBR786479:WBR786487 WLN786479:WLN786487 WVJ786479:WVJ786487 B852015:B852023 IX852015:IX852023 ST852015:ST852023 ACP852015:ACP852023 AML852015:AML852023 AWH852015:AWH852023 BGD852015:BGD852023 BPZ852015:BPZ852023 BZV852015:BZV852023 CJR852015:CJR852023 CTN852015:CTN852023 DDJ852015:DDJ852023 DNF852015:DNF852023 DXB852015:DXB852023 EGX852015:EGX852023 EQT852015:EQT852023 FAP852015:FAP852023 FKL852015:FKL852023 FUH852015:FUH852023 GED852015:GED852023 GNZ852015:GNZ852023 GXV852015:GXV852023 HHR852015:HHR852023 HRN852015:HRN852023 IBJ852015:IBJ852023 ILF852015:ILF852023 IVB852015:IVB852023 JEX852015:JEX852023 JOT852015:JOT852023 JYP852015:JYP852023 KIL852015:KIL852023 KSH852015:KSH852023 LCD852015:LCD852023 LLZ852015:LLZ852023 LVV852015:LVV852023 MFR852015:MFR852023 MPN852015:MPN852023 MZJ852015:MZJ852023 NJF852015:NJF852023 NTB852015:NTB852023 OCX852015:OCX852023 OMT852015:OMT852023 OWP852015:OWP852023 PGL852015:PGL852023 PQH852015:PQH852023 QAD852015:QAD852023 QJZ852015:QJZ852023 QTV852015:QTV852023 RDR852015:RDR852023 RNN852015:RNN852023 RXJ852015:RXJ852023 SHF852015:SHF852023 SRB852015:SRB852023 TAX852015:TAX852023 TKT852015:TKT852023 TUP852015:TUP852023 UEL852015:UEL852023 UOH852015:UOH852023 UYD852015:UYD852023 VHZ852015:VHZ852023 VRV852015:VRV852023 WBR852015:WBR852023 WLN852015:WLN852023 WVJ852015:WVJ852023 B917551:B917559 IX917551:IX917559 ST917551:ST917559 ACP917551:ACP917559 AML917551:AML917559 AWH917551:AWH917559 BGD917551:BGD917559 BPZ917551:BPZ917559 BZV917551:BZV917559 CJR917551:CJR917559 CTN917551:CTN917559 DDJ917551:DDJ917559 DNF917551:DNF917559 DXB917551:DXB917559 EGX917551:EGX917559 EQT917551:EQT917559 FAP917551:FAP917559 FKL917551:FKL917559 FUH917551:FUH917559 GED917551:GED917559 GNZ917551:GNZ917559 GXV917551:GXV917559 HHR917551:HHR917559 HRN917551:HRN917559 IBJ917551:IBJ917559 ILF917551:ILF917559 IVB917551:IVB917559 JEX917551:JEX917559 JOT917551:JOT917559 JYP917551:JYP917559 KIL917551:KIL917559 KSH917551:KSH917559 LCD917551:LCD917559 LLZ917551:LLZ917559 LVV917551:LVV917559 MFR917551:MFR917559 MPN917551:MPN917559 MZJ917551:MZJ917559 NJF917551:NJF917559 NTB917551:NTB917559 OCX917551:OCX917559 OMT917551:OMT917559 OWP917551:OWP917559 PGL917551:PGL917559 PQH917551:PQH917559 QAD917551:QAD917559 QJZ917551:QJZ917559 QTV917551:QTV917559 RDR917551:RDR917559 RNN917551:RNN917559 RXJ917551:RXJ917559 SHF917551:SHF917559 SRB917551:SRB917559 TAX917551:TAX917559 TKT917551:TKT917559 TUP917551:TUP917559 UEL917551:UEL917559 UOH917551:UOH917559 UYD917551:UYD917559 VHZ917551:VHZ917559 VRV917551:VRV917559 WBR917551:WBR917559 WLN917551:WLN917559 WVJ917551:WVJ917559 B983087:B983095 IX983087:IX983095 ST983087:ST983095 ACP983087:ACP983095 AML983087:AML983095 AWH983087:AWH983095 BGD983087:BGD983095 BPZ983087:BPZ983095 BZV983087:BZV983095 CJR983087:CJR983095 CTN983087:CTN983095 DDJ983087:DDJ983095 DNF983087:DNF983095 DXB983087:DXB983095 EGX983087:EGX983095 EQT983087:EQT983095 FAP983087:FAP983095 FKL983087:FKL983095 FUH983087:FUH983095 GED983087:GED983095 GNZ983087:GNZ983095 GXV983087:GXV983095 HHR983087:HHR983095 HRN983087:HRN983095 IBJ983087:IBJ983095 ILF983087:ILF983095 IVB983087:IVB983095 JEX983087:JEX983095 JOT983087:JOT983095 JYP983087:JYP983095 KIL983087:KIL983095 KSH983087:KSH983095 LCD983087:LCD983095 LLZ983087:LLZ983095 LVV983087:LVV983095 MFR983087:MFR983095 MPN983087:MPN983095 MZJ983087:MZJ983095 NJF983087:NJF983095 NTB983087:NTB983095 OCX983087:OCX983095 OMT983087:OMT983095 OWP983087:OWP983095 PGL983087:PGL983095 PQH983087:PQH983095 QAD983087:QAD983095 QJZ983087:QJZ983095 QTV983087:QTV983095 RDR983087:RDR983095 RNN983087:RNN983095 RXJ983087:RXJ983095 SHF983087:SHF983095 SRB983087:SRB983095 TAX983087:TAX983095 TKT983087:TKT983095 TUP983087:TUP983095 UEL983087:UEL983095 UOH983087:UOH983095 UYD983087:UYD983095 VHZ983087:VHZ983095 VRV983087:VRV983095 WBR983087:WBR983095 WLN983087:WLN983095 WVJ983087:WVJ983095" xr:uid="{00000000-0002-0000-0B00-000001000000}"/>
    <dataValidation imeMode="on" allowBlank="1" sqref="B56:C56 IX56:IY56 ST56:SU56 ACP56:ACQ56 AML56:AMM56 AWH56:AWI56 BGD56:BGE56 BPZ56:BQA56 BZV56:BZW56 CJR56:CJS56 CTN56:CTO56 DDJ56:DDK56 DNF56:DNG56 DXB56:DXC56 EGX56:EGY56 EQT56:EQU56 FAP56:FAQ56 FKL56:FKM56 FUH56:FUI56 GED56:GEE56 GNZ56:GOA56 GXV56:GXW56 HHR56:HHS56 HRN56:HRO56 IBJ56:IBK56 ILF56:ILG56 IVB56:IVC56 JEX56:JEY56 JOT56:JOU56 JYP56:JYQ56 KIL56:KIM56 KSH56:KSI56 LCD56:LCE56 LLZ56:LMA56 LVV56:LVW56 MFR56:MFS56 MPN56:MPO56 MZJ56:MZK56 NJF56:NJG56 NTB56:NTC56 OCX56:OCY56 OMT56:OMU56 OWP56:OWQ56 PGL56:PGM56 PQH56:PQI56 QAD56:QAE56 QJZ56:QKA56 QTV56:QTW56 RDR56:RDS56 RNN56:RNO56 RXJ56:RXK56 SHF56:SHG56 SRB56:SRC56 TAX56:TAY56 TKT56:TKU56 TUP56:TUQ56 UEL56:UEM56 UOH56:UOI56 UYD56:UYE56 VHZ56:VIA56 VRV56:VRW56 WBR56:WBS56 WLN56:WLO56 WVJ56:WVK56 B65592:C65592 IX65592:IY65592 ST65592:SU65592 ACP65592:ACQ65592 AML65592:AMM65592 AWH65592:AWI65592 BGD65592:BGE65592 BPZ65592:BQA65592 BZV65592:BZW65592 CJR65592:CJS65592 CTN65592:CTO65592 DDJ65592:DDK65592 DNF65592:DNG65592 DXB65592:DXC65592 EGX65592:EGY65592 EQT65592:EQU65592 FAP65592:FAQ65592 FKL65592:FKM65592 FUH65592:FUI65592 GED65592:GEE65592 GNZ65592:GOA65592 GXV65592:GXW65592 HHR65592:HHS65592 HRN65592:HRO65592 IBJ65592:IBK65592 ILF65592:ILG65592 IVB65592:IVC65592 JEX65592:JEY65592 JOT65592:JOU65592 JYP65592:JYQ65592 KIL65592:KIM65592 KSH65592:KSI65592 LCD65592:LCE65592 LLZ65592:LMA65592 LVV65592:LVW65592 MFR65592:MFS65592 MPN65592:MPO65592 MZJ65592:MZK65592 NJF65592:NJG65592 NTB65592:NTC65592 OCX65592:OCY65592 OMT65592:OMU65592 OWP65592:OWQ65592 PGL65592:PGM65592 PQH65592:PQI65592 QAD65592:QAE65592 QJZ65592:QKA65592 QTV65592:QTW65592 RDR65592:RDS65592 RNN65592:RNO65592 RXJ65592:RXK65592 SHF65592:SHG65592 SRB65592:SRC65592 TAX65592:TAY65592 TKT65592:TKU65592 TUP65592:TUQ65592 UEL65592:UEM65592 UOH65592:UOI65592 UYD65592:UYE65592 VHZ65592:VIA65592 VRV65592:VRW65592 WBR65592:WBS65592 WLN65592:WLO65592 WVJ65592:WVK65592 B131128:C131128 IX131128:IY131128 ST131128:SU131128 ACP131128:ACQ131128 AML131128:AMM131128 AWH131128:AWI131128 BGD131128:BGE131128 BPZ131128:BQA131128 BZV131128:BZW131128 CJR131128:CJS131128 CTN131128:CTO131128 DDJ131128:DDK131128 DNF131128:DNG131128 DXB131128:DXC131128 EGX131128:EGY131128 EQT131128:EQU131128 FAP131128:FAQ131128 FKL131128:FKM131128 FUH131128:FUI131128 GED131128:GEE131128 GNZ131128:GOA131128 GXV131128:GXW131128 HHR131128:HHS131128 HRN131128:HRO131128 IBJ131128:IBK131128 ILF131128:ILG131128 IVB131128:IVC131128 JEX131128:JEY131128 JOT131128:JOU131128 JYP131128:JYQ131128 KIL131128:KIM131128 KSH131128:KSI131128 LCD131128:LCE131128 LLZ131128:LMA131128 LVV131128:LVW131128 MFR131128:MFS131128 MPN131128:MPO131128 MZJ131128:MZK131128 NJF131128:NJG131128 NTB131128:NTC131128 OCX131128:OCY131128 OMT131128:OMU131128 OWP131128:OWQ131128 PGL131128:PGM131128 PQH131128:PQI131128 QAD131128:QAE131128 QJZ131128:QKA131128 QTV131128:QTW131128 RDR131128:RDS131128 RNN131128:RNO131128 RXJ131128:RXK131128 SHF131128:SHG131128 SRB131128:SRC131128 TAX131128:TAY131128 TKT131128:TKU131128 TUP131128:TUQ131128 UEL131128:UEM131128 UOH131128:UOI131128 UYD131128:UYE131128 VHZ131128:VIA131128 VRV131128:VRW131128 WBR131128:WBS131128 WLN131128:WLO131128 WVJ131128:WVK131128 B196664:C196664 IX196664:IY196664 ST196664:SU196664 ACP196664:ACQ196664 AML196664:AMM196664 AWH196664:AWI196664 BGD196664:BGE196664 BPZ196664:BQA196664 BZV196664:BZW196664 CJR196664:CJS196664 CTN196664:CTO196664 DDJ196664:DDK196664 DNF196664:DNG196664 DXB196664:DXC196664 EGX196664:EGY196664 EQT196664:EQU196664 FAP196664:FAQ196664 FKL196664:FKM196664 FUH196664:FUI196664 GED196664:GEE196664 GNZ196664:GOA196664 GXV196664:GXW196664 HHR196664:HHS196664 HRN196664:HRO196664 IBJ196664:IBK196664 ILF196664:ILG196664 IVB196664:IVC196664 JEX196664:JEY196664 JOT196664:JOU196664 JYP196664:JYQ196664 KIL196664:KIM196664 KSH196664:KSI196664 LCD196664:LCE196664 LLZ196664:LMA196664 LVV196664:LVW196664 MFR196664:MFS196664 MPN196664:MPO196664 MZJ196664:MZK196664 NJF196664:NJG196664 NTB196664:NTC196664 OCX196664:OCY196664 OMT196664:OMU196664 OWP196664:OWQ196664 PGL196664:PGM196664 PQH196664:PQI196664 QAD196664:QAE196664 QJZ196664:QKA196664 QTV196664:QTW196664 RDR196664:RDS196664 RNN196664:RNO196664 RXJ196664:RXK196664 SHF196664:SHG196664 SRB196664:SRC196664 TAX196664:TAY196664 TKT196664:TKU196664 TUP196664:TUQ196664 UEL196664:UEM196664 UOH196664:UOI196664 UYD196664:UYE196664 VHZ196664:VIA196664 VRV196664:VRW196664 WBR196664:WBS196664 WLN196664:WLO196664 WVJ196664:WVK196664 B262200:C262200 IX262200:IY262200 ST262200:SU262200 ACP262200:ACQ262200 AML262200:AMM262200 AWH262200:AWI262200 BGD262200:BGE262200 BPZ262200:BQA262200 BZV262200:BZW262200 CJR262200:CJS262200 CTN262200:CTO262200 DDJ262200:DDK262200 DNF262200:DNG262200 DXB262200:DXC262200 EGX262200:EGY262200 EQT262200:EQU262200 FAP262200:FAQ262200 FKL262200:FKM262200 FUH262200:FUI262200 GED262200:GEE262200 GNZ262200:GOA262200 GXV262200:GXW262200 HHR262200:HHS262200 HRN262200:HRO262200 IBJ262200:IBK262200 ILF262200:ILG262200 IVB262200:IVC262200 JEX262200:JEY262200 JOT262200:JOU262200 JYP262200:JYQ262200 KIL262200:KIM262200 KSH262200:KSI262200 LCD262200:LCE262200 LLZ262200:LMA262200 LVV262200:LVW262200 MFR262200:MFS262200 MPN262200:MPO262200 MZJ262200:MZK262200 NJF262200:NJG262200 NTB262200:NTC262200 OCX262200:OCY262200 OMT262200:OMU262200 OWP262200:OWQ262200 PGL262200:PGM262200 PQH262200:PQI262200 QAD262200:QAE262200 QJZ262200:QKA262200 QTV262200:QTW262200 RDR262200:RDS262200 RNN262200:RNO262200 RXJ262200:RXK262200 SHF262200:SHG262200 SRB262200:SRC262200 TAX262200:TAY262200 TKT262200:TKU262200 TUP262200:TUQ262200 UEL262200:UEM262200 UOH262200:UOI262200 UYD262200:UYE262200 VHZ262200:VIA262200 VRV262200:VRW262200 WBR262200:WBS262200 WLN262200:WLO262200 WVJ262200:WVK262200 B327736:C327736 IX327736:IY327736 ST327736:SU327736 ACP327736:ACQ327736 AML327736:AMM327736 AWH327736:AWI327736 BGD327736:BGE327736 BPZ327736:BQA327736 BZV327736:BZW327736 CJR327736:CJS327736 CTN327736:CTO327736 DDJ327736:DDK327736 DNF327736:DNG327736 DXB327736:DXC327736 EGX327736:EGY327736 EQT327736:EQU327736 FAP327736:FAQ327736 FKL327736:FKM327736 FUH327736:FUI327736 GED327736:GEE327736 GNZ327736:GOA327736 GXV327736:GXW327736 HHR327736:HHS327736 HRN327736:HRO327736 IBJ327736:IBK327736 ILF327736:ILG327736 IVB327736:IVC327736 JEX327736:JEY327736 JOT327736:JOU327736 JYP327736:JYQ327736 KIL327736:KIM327736 KSH327736:KSI327736 LCD327736:LCE327736 LLZ327736:LMA327736 LVV327736:LVW327736 MFR327736:MFS327736 MPN327736:MPO327736 MZJ327736:MZK327736 NJF327736:NJG327736 NTB327736:NTC327736 OCX327736:OCY327736 OMT327736:OMU327736 OWP327736:OWQ327736 PGL327736:PGM327736 PQH327736:PQI327736 QAD327736:QAE327736 QJZ327736:QKA327736 QTV327736:QTW327736 RDR327736:RDS327736 RNN327736:RNO327736 RXJ327736:RXK327736 SHF327736:SHG327736 SRB327736:SRC327736 TAX327736:TAY327736 TKT327736:TKU327736 TUP327736:TUQ327736 UEL327736:UEM327736 UOH327736:UOI327736 UYD327736:UYE327736 VHZ327736:VIA327736 VRV327736:VRW327736 WBR327736:WBS327736 WLN327736:WLO327736 WVJ327736:WVK327736 B393272:C393272 IX393272:IY393272 ST393272:SU393272 ACP393272:ACQ393272 AML393272:AMM393272 AWH393272:AWI393272 BGD393272:BGE393272 BPZ393272:BQA393272 BZV393272:BZW393272 CJR393272:CJS393272 CTN393272:CTO393272 DDJ393272:DDK393272 DNF393272:DNG393272 DXB393272:DXC393272 EGX393272:EGY393272 EQT393272:EQU393272 FAP393272:FAQ393272 FKL393272:FKM393272 FUH393272:FUI393272 GED393272:GEE393272 GNZ393272:GOA393272 GXV393272:GXW393272 HHR393272:HHS393272 HRN393272:HRO393272 IBJ393272:IBK393272 ILF393272:ILG393272 IVB393272:IVC393272 JEX393272:JEY393272 JOT393272:JOU393272 JYP393272:JYQ393272 KIL393272:KIM393272 KSH393272:KSI393272 LCD393272:LCE393272 LLZ393272:LMA393272 LVV393272:LVW393272 MFR393272:MFS393272 MPN393272:MPO393272 MZJ393272:MZK393272 NJF393272:NJG393272 NTB393272:NTC393272 OCX393272:OCY393272 OMT393272:OMU393272 OWP393272:OWQ393272 PGL393272:PGM393272 PQH393272:PQI393272 QAD393272:QAE393272 QJZ393272:QKA393272 QTV393272:QTW393272 RDR393272:RDS393272 RNN393272:RNO393272 RXJ393272:RXK393272 SHF393272:SHG393272 SRB393272:SRC393272 TAX393272:TAY393272 TKT393272:TKU393272 TUP393272:TUQ393272 UEL393272:UEM393272 UOH393272:UOI393272 UYD393272:UYE393272 VHZ393272:VIA393272 VRV393272:VRW393272 WBR393272:WBS393272 WLN393272:WLO393272 WVJ393272:WVK393272 B458808:C458808 IX458808:IY458808 ST458808:SU458808 ACP458808:ACQ458808 AML458808:AMM458808 AWH458808:AWI458808 BGD458808:BGE458808 BPZ458808:BQA458808 BZV458808:BZW458808 CJR458808:CJS458808 CTN458808:CTO458808 DDJ458808:DDK458808 DNF458808:DNG458808 DXB458808:DXC458808 EGX458808:EGY458808 EQT458808:EQU458808 FAP458808:FAQ458808 FKL458808:FKM458808 FUH458808:FUI458808 GED458808:GEE458808 GNZ458808:GOA458808 GXV458808:GXW458808 HHR458808:HHS458808 HRN458808:HRO458808 IBJ458808:IBK458808 ILF458808:ILG458808 IVB458808:IVC458808 JEX458808:JEY458808 JOT458808:JOU458808 JYP458808:JYQ458808 KIL458808:KIM458808 KSH458808:KSI458808 LCD458808:LCE458808 LLZ458808:LMA458808 LVV458808:LVW458808 MFR458808:MFS458808 MPN458808:MPO458808 MZJ458808:MZK458808 NJF458808:NJG458808 NTB458808:NTC458808 OCX458808:OCY458808 OMT458808:OMU458808 OWP458808:OWQ458808 PGL458808:PGM458808 PQH458808:PQI458808 QAD458808:QAE458808 QJZ458808:QKA458808 QTV458808:QTW458808 RDR458808:RDS458808 RNN458808:RNO458808 RXJ458808:RXK458808 SHF458808:SHG458808 SRB458808:SRC458808 TAX458808:TAY458808 TKT458808:TKU458808 TUP458808:TUQ458808 UEL458808:UEM458808 UOH458808:UOI458808 UYD458808:UYE458808 VHZ458808:VIA458808 VRV458808:VRW458808 WBR458808:WBS458808 WLN458808:WLO458808 WVJ458808:WVK458808 B524344:C524344 IX524344:IY524344 ST524344:SU524344 ACP524344:ACQ524344 AML524344:AMM524344 AWH524344:AWI524344 BGD524344:BGE524344 BPZ524344:BQA524344 BZV524344:BZW524344 CJR524344:CJS524344 CTN524344:CTO524344 DDJ524344:DDK524344 DNF524344:DNG524344 DXB524344:DXC524344 EGX524344:EGY524344 EQT524344:EQU524344 FAP524344:FAQ524344 FKL524344:FKM524344 FUH524344:FUI524344 GED524344:GEE524344 GNZ524344:GOA524344 GXV524344:GXW524344 HHR524344:HHS524344 HRN524344:HRO524344 IBJ524344:IBK524344 ILF524344:ILG524344 IVB524344:IVC524344 JEX524344:JEY524344 JOT524344:JOU524344 JYP524344:JYQ524344 KIL524344:KIM524344 KSH524344:KSI524344 LCD524344:LCE524344 LLZ524344:LMA524344 LVV524344:LVW524344 MFR524344:MFS524344 MPN524344:MPO524344 MZJ524344:MZK524344 NJF524344:NJG524344 NTB524344:NTC524344 OCX524344:OCY524344 OMT524344:OMU524344 OWP524344:OWQ524344 PGL524344:PGM524344 PQH524344:PQI524344 QAD524344:QAE524344 QJZ524344:QKA524344 QTV524344:QTW524344 RDR524344:RDS524344 RNN524344:RNO524344 RXJ524344:RXK524344 SHF524344:SHG524344 SRB524344:SRC524344 TAX524344:TAY524344 TKT524344:TKU524344 TUP524344:TUQ524344 UEL524344:UEM524344 UOH524344:UOI524344 UYD524344:UYE524344 VHZ524344:VIA524344 VRV524344:VRW524344 WBR524344:WBS524344 WLN524344:WLO524344 WVJ524344:WVK524344 B589880:C589880 IX589880:IY589880 ST589880:SU589880 ACP589880:ACQ589880 AML589880:AMM589880 AWH589880:AWI589880 BGD589880:BGE589880 BPZ589880:BQA589880 BZV589880:BZW589880 CJR589880:CJS589880 CTN589880:CTO589880 DDJ589880:DDK589880 DNF589880:DNG589880 DXB589880:DXC589880 EGX589880:EGY589880 EQT589880:EQU589880 FAP589880:FAQ589880 FKL589880:FKM589880 FUH589880:FUI589880 GED589880:GEE589880 GNZ589880:GOA589880 GXV589880:GXW589880 HHR589880:HHS589880 HRN589880:HRO589880 IBJ589880:IBK589880 ILF589880:ILG589880 IVB589880:IVC589880 JEX589880:JEY589880 JOT589880:JOU589880 JYP589880:JYQ589880 KIL589880:KIM589880 KSH589880:KSI589880 LCD589880:LCE589880 LLZ589880:LMA589880 LVV589880:LVW589880 MFR589880:MFS589880 MPN589880:MPO589880 MZJ589880:MZK589880 NJF589880:NJG589880 NTB589880:NTC589880 OCX589880:OCY589880 OMT589880:OMU589880 OWP589880:OWQ589880 PGL589880:PGM589880 PQH589880:PQI589880 QAD589880:QAE589880 QJZ589880:QKA589880 QTV589880:QTW589880 RDR589880:RDS589880 RNN589880:RNO589880 RXJ589880:RXK589880 SHF589880:SHG589880 SRB589880:SRC589880 TAX589880:TAY589880 TKT589880:TKU589880 TUP589880:TUQ589880 UEL589880:UEM589880 UOH589880:UOI589880 UYD589880:UYE589880 VHZ589880:VIA589880 VRV589880:VRW589880 WBR589880:WBS589880 WLN589880:WLO589880 WVJ589880:WVK589880 B655416:C655416 IX655416:IY655416 ST655416:SU655416 ACP655416:ACQ655416 AML655416:AMM655416 AWH655416:AWI655416 BGD655416:BGE655416 BPZ655416:BQA655416 BZV655416:BZW655416 CJR655416:CJS655416 CTN655416:CTO655416 DDJ655416:DDK655416 DNF655416:DNG655416 DXB655416:DXC655416 EGX655416:EGY655416 EQT655416:EQU655416 FAP655416:FAQ655416 FKL655416:FKM655416 FUH655416:FUI655416 GED655416:GEE655416 GNZ655416:GOA655416 GXV655416:GXW655416 HHR655416:HHS655416 HRN655416:HRO655416 IBJ655416:IBK655416 ILF655416:ILG655416 IVB655416:IVC655416 JEX655416:JEY655416 JOT655416:JOU655416 JYP655416:JYQ655416 KIL655416:KIM655416 KSH655416:KSI655416 LCD655416:LCE655416 LLZ655416:LMA655416 LVV655416:LVW655416 MFR655416:MFS655416 MPN655416:MPO655416 MZJ655416:MZK655416 NJF655416:NJG655416 NTB655416:NTC655416 OCX655416:OCY655416 OMT655416:OMU655416 OWP655416:OWQ655416 PGL655416:PGM655416 PQH655416:PQI655416 QAD655416:QAE655416 QJZ655416:QKA655416 QTV655416:QTW655416 RDR655416:RDS655416 RNN655416:RNO655416 RXJ655416:RXK655416 SHF655416:SHG655416 SRB655416:SRC655416 TAX655416:TAY655416 TKT655416:TKU655416 TUP655416:TUQ655416 UEL655416:UEM655416 UOH655416:UOI655416 UYD655416:UYE655416 VHZ655416:VIA655416 VRV655416:VRW655416 WBR655416:WBS655416 WLN655416:WLO655416 WVJ655416:WVK655416 B720952:C720952 IX720952:IY720952 ST720952:SU720952 ACP720952:ACQ720952 AML720952:AMM720952 AWH720952:AWI720952 BGD720952:BGE720952 BPZ720952:BQA720952 BZV720952:BZW720952 CJR720952:CJS720952 CTN720952:CTO720952 DDJ720952:DDK720952 DNF720952:DNG720952 DXB720952:DXC720952 EGX720952:EGY720952 EQT720952:EQU720952 FAP720952:FAQ720952 FKL720952:FKM720952 FUH720952:FUI720952 GED720952:GEE720952 GNZ720952:GOA720952 GXV720952:GXW720952 HHR720952:HHS720952 HRN720952:HRO720952 IBJ720952:IBK720952 ILF720952:ILG720952 IVB720952:IVC720952 JEX720952:JEY720952 JOT720952:JOU720952 JYP720952:JYQ720952 KIL720952:KIM720952 KSH720952:KSI720952 LCD720952:LCE720952 LLZ720952:LMA720952 LVV720952:LVW720952 MFR720952:MFS720952 MPN720952:MPO720952 MZJ720952:MZK720952 NJF720952:NJG720952 NTB720952:NTC720952 OCX720952:OCY720952 OMT720952:OMU720952 OWP720952:OWQ720952 PGL720952:PGM720952 PQH720952:PQI720952 QAD720952:QAE720952 QJZ720952:QKA720952 QTV720952:QTW720952 RDR720952:RDS720952 RNN720952:RNO720952 RXJ720952:RXK720952 SHF720952:SHG720952 SRB720952:SRC720952 TAX720952:TAY720952 TKT720952:TKU720952 TUP720952:TUQ720952 UEL720952:UEM720952 UOH720952:UOI720952 UYD720952:UYE720952 VHZ720952:VIA720952 VRV720952:VRW720952 WBR720952:WBS720952 WLN720952:WLO720952 WVJ720952:WVK720952 B786488:C786488 IX786488:IY786488 ST786488:SU786488 ACP786488:ACQ786488 AML786488:AMM786488 AWH786488:AWI786488 BGD786488:BGE786488 BPZ786488:BQA786488 BZV786488:BZW786488 CJR786488:CJS786488 CTN786488:CTO786488 DDJ786488:DDK786488 DNF786488:DNG786488 DXB786488:DXC786488 EGX786488:EGY786488 EQT786488:EQU786488 FAP786488:FAQ786488 FKL786488:FKM786488 FUH786488:FUI786488 GED786488:GEE786488 GNZ786488:GOA786488 GXV786488:GXW786488 HHR786488:HHS786488 HRN786488:HRO786488 IBJ786488:IBK786488 ILF786488:ILG786488 IVB786488:IVC786488 JEX786488:JEY786488 JOT786488:JOU786488 JYP786488:JYQ786488 KIL786488:KIM786488 KSH786488:KSI786488 LCD786488:LCE786488 LLZ786488:LMA786488 LVV786488:LVW786488 MFR786488:MFS786488 MPN786488:MPO786488 MZJ786488:MZK786488 NJF786488:NJG786488 NTB786488:NTC786488 OCX786488:OCY786488 OMT786488:OMU786488 OWP786488:OWQ786488 PGL786488:PGM786488 PQH786488:PQI786488 QAD786488:QAE786488 QJZ786488:QKA786488 QTV786488:QTW786488 RDR786488:RDS786488 RNN786488:RNO786488 RXJ786488:RXK786488 SHF786488:SHG786488 SRB786488:SRC786488 TAX786488:TAY786488 TKT786488:TKU786488 TUP786488:TUQ786488 UEL786488:UEM786488 UOH786488:UOI786488 UYD786488:UYE786488 VHZ786488:VIA786488 VRV786488:VRW786488 WBR786488:WBS786488 WLN786488:WLO786488 WVJ786488:WVK786488 B852024:C852024 IX852024:IY852024 ST852024:SU852024 ACP852024:ACQ852024 AML852024:AMM852024 AWH852024:AWI852024 BGD852024:BGE852024 BPZ852024:BQA852024 BZV852024:BZW852024 CJR852024:CJS852024 CTN852024:CTO852024 DDJ852024:DDK852024 DNF852024:DNG852024 DXB852024:DXC852024 EGX852024:EGY852024 EQT852024:EQU852024 FAP852024:FAQ852024 FKL852024:FKM852024 FUH852024:FUI852024 GED852024:GEE852024 GNZ852024:GOA852024 GXV852024:GXW852024 HHR852024:HHS852024 HRN852024:HRO852024 IBJ852024:IBK852024 ILF852024:ILG852024 IVB852024:IVC852024 JEX852024:JEY852024 JOT852024:JOU852024 JYP852024:JYQ852024 KIL852024:KIM852024 KSH852024:KSI852024 LCD852024:LCE852024 LLZ852024:LMA852024 LVV852024:LVW852024 MFR852024:MFS852024 MPN852024:MPO852024 MZJ852024:MZK852024 NJF852024:NJG852024 NTB852024:NTC852024 OCX852024:OCY852024 OMT852024:OMU852024 OWP852024:OWQ852024 PGL852024:PGM852024 PQH852024:PQI852024 QAD852024:QAE852024 QJZ852024:QKA852024 QTV852024:QTW852024 RDR852024:RDS852024 RNN852024:RNO852024 RXJ852024:RXK852024 SHF852024:SHG852024 SRB852024:SRC852024 TAX852024:TAY852024 TKT852024:TKU852024 TUP852024:TUQ852024 UEL852024:UEM852024 UOH852024:UOI852024 UYD852024:UYE852024 VHZ852024:VIA852024 VRV852024:VRW852024 WBR852024:WBS852024 WLN852024:WLO852024 WVJ852024:WVK852024 B917560:C917560 IX917560:IY917560 ST917560:SU917560 ACP917560:ACQ917560 AML917560:AMM917560 AWH917560:AWI917560 BGD917560:BGE917560 BPZ917560:BQA917560 BZV917560:BZW917560 CJR917560:CJS917560 CTN917560:CTO917560 DDJ917560:DDK917560 DNF917560:DNG917560 DXB917560:DXC917560 EGX917560:EGY917560 EQT917560:EQU917560 FAP917560:FAQ917560 FKL917560:FKM917560 FUH917560:FUI917560 GED917560:GEE917560 GNZ917560:GOA917560 GXV917560:GXW917560 HHR917560:HHS917560 HRN917560:HRO917560 IBJ917560:IBK917560 ILF917560:ILG917560 IVB917560:IVC917560 JEX917560:JEY917560 JOT917560:JOU917560 JYP917560:JYQ917560 KIL917560:KIM917560 KSH917560:KSI917560 LCD917560:LCE917560 LLZ917560:LMA917560 LVV917560:LVW917560 MFR917560:MFS917560 MPN917560:MPO917560 MZJ917560:MZK917560 NJF917560:NJG917560 NTB917560:NTC917560 OCX917560:OCY917560 OMT917560:OMU917560 OWP917560:OWQ917560 PGL917560:PGM917560 PQH917560:PQI917560 QAD917560:QAE917560 QJZ917560:QKA917560 QTV917560:QTW917560 RDR917560:RDS917560 RNN917560:RNO917560 RXJ917560:RXK917560 SHF917560:SHG917560 SRB917560:SRC917560 TAX917560:TAY917560 TKT917560:TKU917560 TUP917560:TUQ917560 UEL917560:UEM917560 UOH917560:UOI917560 UYD917560:UYE917560 VHZ917560:VIA917560 VRV917560:VRW917560 WBR917560:WBS917560 WLN917560:WLO917560 WVJ917560:WVK917560 B983096:C983096 IX983096:IY983096 ST983096:SU983096 ACP983096:ACQ983096 AML983096:AMM983096 AWH983096:AWI983096 BGD983096:BGE983096 BPZ983096:BQA983096 BZV983096:BZW983096 CJR983096:CJS983096 CTN983096:CTO983096 DDJ983096:DDK983096 DNF983096:DNG983096 DXB983096:DXC983096 EGX983096:EGY983096 EQT983096:EQU983096 FAP983096:FAQ983096 FKL983096:FKM983096 FUH983096:FUI983096 GED983096:GEE983096 GNZ983096:GOA983096 GXV983096:GXW983096 HHR983096:HHS983096 HRN983096:HRO983096 IBJ983096:IBK983096 ILF983096:ILG983096 IVB983096:IVC983096 JEX983096:JEY983096 JOT983096:JOU983096 JYP983096:JYQ983096 KIL983096:KIM983096 KSH983096:KSI983096 LCD983096:LCE983096 LLZ983096:LMA983096 LVV983096:LVW983096 MFR983096:MFS983096 MPN983096:MPO983096 MZJ983096:MZK983096 NJF983096:NJG983096 NTB983096:NTC983096 OCX983096:OCY983096 OMT983096:OMU983096 OWP983096:OWQ983096 PGL983096:PGM983096 PQH983096:PQI983096 QAD983096:QAE983096 QJZ983096:QKA983096 QTV983096:QTW983096 RDR983096:RDS983096 RNN983096:RNO983096 RXJ983096:RXK983096 SHF983096:SHG983096 SRB983096:SRC983096 TAX983096:TAY983096 TKT983096:TKU983096 TUP983096:TUQ983096 UEL983096:UEM983096 UOH983096:UOI983096 UYD983096:UYE983096 VHZ983096:VIA983096 VRV983096:VRW983096 WBR983096:WBS983096 WLN983096:WLO983096 WVJ983096:WVK983096" xr:uid="{00000000-0002-0000-0B00-000002000000}"/>
  </dataValidations>
  <printOptions horizontalCentered="1"/>
  <pageMargins left="0.7" right="0.7" top="0.75" bottom="0.75" header="0.3" footer="0.3"/>
  <pageSetup paperSize="9" scale="62" orientation="landscape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  <pageSetUpPr fitToPage="1"/>
  </sheetPr>
  <dimension ref="B1:AA129"/>
  <sheetViews>
    <sheetView showZeros="0" topLeftCell="E14" workbookViewId="0">
      <selection activeCell="B1" sqref="B1:Y1"/>
    </sheetView>
  </sheetViews>
  <sheetFormatPr baseColWidth="10" defaultColWidth="9" defaultRowHeight="14"/>
  <cols>
    <col min="1" max="3" width="0" style="74" hidden="1" customWidth="1"/>
    <col min="4" max="4" width="3.1640625" style="80" customWidth="1"/>
    <col min="5" max="5" width="11.6640625" style="76" customWidth="1"/>
    <col min="6" max="6" width="5.6640625" style="76" customWidth="1"/>
    <col min="7" max="7" width="3.1640625" style="77" hidden="1" customWidth="1"/>
    <col min="8" max="12" width="4.1640625" style="79" customWidth="1"/>
    <col min="13" max="14" width="4.1640625" style="79" hidden="1" customWidth="1"/>
    <col min="15" max="16" width="4.1640625" style="78" hidden="1" customWidth="1"/>
    <col min="17" max="21" width="4.1640625" style="78" customWidth="1"/>
    <col min="22" max="22" width="3.1640625" style="77" hidden="1" customWidth="1"/>
    <col min="23" max="23" width="11.6640625" style="76" customWidth="1"/>
    <col min="24" max="24" width="5.6640625" style="76" customWidth="1"/>
    <col min="25" max="25" width="3.1640625" style="75" customWidth="1"/>
    <col min="26" max="16384" width="9" style="74"/>
  </cols>
  <sheetData>
    <row r="1" spans="2:27" s="30" customFormat="1" ht="15">
      <c r="B1" s="376" t="s">
        <v>1159</v>
      </c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  <c r="V1" s="376"/>
      <c r="W1" s="376"/>
      <c r="X1" s="376"/>
      <c r="Y1" s="376"/>
    </row>
    <row r="2" spans="2:27" s="30" customFormat="1" ht="15"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</row>
    <row r="3" spans="2:27" s="113" customFormat="1" ht="30" customHeight="1">
      <c r="E3" s="110"/>
      <c r="F3" s="110"/>
      <c r="H3" s="114" t="s">
        <v>184</v>
      </c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W3" s="110"/>
      <c r="X3" s="110"/>
    </row>
    <row r="4" spans="2:27" s="109" customFormat="1" ht="14" customHeight="1">
      <c r="E4" s="110"/>
      <c r="F4" s="110"/>
      <c r="H4" s="112"/>
      <c r="I4" s="112"/>
      <c r="J4" s="112"/>
      <c r="K4" s="112"/>
      <c r="L4" s="112"/>
      <c r="M4" s="112"/>
      <c r="N4" s="112"/>
      <c r="O4" s="111"/>
      <c r="P4" s="111"/>
      <c r="Q4" s="111"/>
      <c r="R4" s="111"/>
      <c r="S4" s="111"/>
      <c r="T4" s="111"/>
      <c r="U4" s="111"/>
      <c r="W4" s="110"/>
      <c r="X4" s="110"/>
    </row>
    <row r="5" spans="2:27" s="109" customFormat="1" ht="14" customHeight="1">
      <c r="E5" s="110"/>
      <c r="F5" s="110"/>
      <c r="H5" s="112"/>
      <c r="I5" s="112"/>
      <c r="J5" s="112"/>
      <c r="K5" s="112"/>
      <c r="L5" s="112"/>
      <c r="M5" s="112"/>
      <c r="N5" s="112"/>
      <c r="O5" s="111"/>
      <c r="P5" s="111"/>
      <c r="Q5" s="111"/>
      <c r="R5" s="111"/>
      <c r="S5" s="111"/>
      <c r="T5" s="111"/>
      <c r="U5" s="111"/>
      <c r="W5" s="110"/>
      <c r="X5" s="110"/>
    </row>
    <row r="6" spans="2:27" ht="20.5" customHeight="1">
      <c r="C6" s="381"/>
      <c r="D6" s="379">
        <v>1</v>
      </c>
      <c r="E6" s="383" t="str">
        <f>IFERROR(VLOOKUP(D6,データ!$D$3:$F$39,2,FALSE),"")</f>
        <v>県岐阜商</v>
      </c>
      <c r="F6" s="384" t="str">
        <f>IFERROR(VLOOKUP(D6,データ!$D$3:$F$39,3,FALSE),"")</f>
        <v>岐阜</v>
      </c>
      <c r="G6" s="381"/>
      <c r="H6" s="94"/>
      <c r="U6" s="91"/>
      <c r="V6" s="381"/>
      <c r="W6" s="383" t="str">
        <f>IFERROR(VLOOKUP(Y6,データ!$D$3:$F$39,2,FALSE),"")</f>
        <v>大垣南</v>
      </c>
      <c r="X6" s="384" t="str">
        <f>IFERROR(VLOOKUP(Y6,データ!$D$3:$F$39,3,FALSE),"")</f>
        <v>西濃</v>
      </c>
      <c r="Y6" s="379">
        <v>17</v>
      </c>
      <c r="AA6" s="109"/>
    </row>
    <row r="7" spans="2:27" ht="20.5" customHeight="1">
      <c r="C7" s="382"/>
      <c r="D7" s="380"/>
      <c r="E7" s="383"/>
      <c r="F7" s="384"/>
      <c r="G7" s="382"/>
      <c r="H7" s="79" t="s">
        <v>183</v>
      </c>
      <c r="I7" s="97"/>
      <c r="T7" s="95"/>
      <c r="U7" s="78" t="s">
        <v>183</v>
      </c>
      <c r="V7" s="382"/>
      <c r="W7" s="383"/>
      <c r="X7" s="384"/>
      <c r="Y7" s="380"/>
      <c r="AA7" s="109"/>
    </row>
    <row r="8" spans="2:27" ht="20.5" customHeight="1">
      <c r="C8" s="381"/>
      <c r="D8" s="379">
        <v>2</v>
      </c>
      <c r="E8" s="383" t="str">
        <f>IFERROR(VLOOKUP(D8,データ!$D$3:$F$39,2,FALSE),"")</f>
        <v>bye</v>
      </c>
      <c r="F8" s="384">
        <f>IFERROR(VLOOKUP(D8,データ!$D$3:$F$39,3,FALSE),"")</f>
        <v>0</v>
      </c>
      <c r="G8" s="381"/>
      <c r="H8" s="94"/>
      <c r="I8" s="93"/>
      <c r="J8" s="93"/>
      <c r="S8" s="96"/>
      <c r="T8" s="92"/>
      <c r="U8" s="91"/>
      <c r="V8" s="381"/>
      <c r="W8" s="383" t="str">
        <f>IFERROR(VLOOKUP(Y8,データ!$D$3:$F$39,2,FALSE),"")</f>
        <v>bye</v>
      </c>
      <c r="X8" s="384">
        <f>IFERROR(VLOOKUP(Y8,データ!$D$3:$F$39,3,FALSE),"")</f>
        <v>0</v>
      </c>
      <c r="Y8" s="379">
        <v>18</v>
      </c>
    </row>
    <row r="9" spans="2:27" ht="20.5" customHeight="1">
      <c r="C9" s="382"/>
      <c r="D9" s="380"/>
      <c r="E9" s="383"/>
      <c r="F9" s="384"/>
      <c r="G9" s="382"/>
      <c r="I9" s="79" t="s">
        <v>183</v>
      </c>
      <c r="J9" s="97"/>
      <c r="S9" s="95"/>
      <c r="T9" s="78" t="s">
        <v>183</v>
      </c>
      <c r="V9" s="382"/>
      <c r="W9" s="383"/>
      <c r="X9" s="384"/>
      <c r="Y9" s="380"/>
    </row>
    <row r="10" spans="2:27" ht="20.5" customHeight="1">
      <c r="C10" s="381"/>
      <c r="D10" s="379">
        <v>3</v>
      </c>
      <c r="E10" s="383" t="str">
        <f>IFERROR(VLOOKUP(D10,データ!$D$3:$F$39,2,FALSE),"")</f>
        <v>武義</v>
      </c>
      <c r="F10" s="384" t="str">
        <f>IFERROR(VLOOKUP(D10,データ!$D$3:$F$39,3,FALSE),"")</f>
        <v>中濃</v>
      </c>
      <c r="G10" s="381"/>
      <c r="H10" s="94"/>
      <c r="J10" s="93"/>
      <c r="K10" s="93"/>
      <c r="R10" s="96"/>
      <c r="S10" s="92"/>
      <c r="U10" s="91"/>
      <c r="V10" s="381"/>
      <c r="W10" s="383" t="str">
        <f>IFERROR(VLOOKUP(Y10,データ!$D$3:$F$39,2,FALSE),"")</f>
        <v>岐阜総合</v>
      </c>
      <c r="X10" s="384" t="str">
        <f>IFERROR(VLOOKUP(Y10,データ!$D$3:$F$39,3,FALSE),"")</f>
        <v>岐阜</v>
      </c>
      <c r="Y10" s="379">
        <v>19</v>
      </c>
    </row>
    <row r="11" spans="2:27" ht="20.5" customHeight="1">
      <c r="C11" s="382"/>
      <c r="D11" s="380"/>
      <c r="E11" s="383"/>
      <c r="F11" s="384"/>
      <c r="G11" s="382"/>
      <c r="H11" s="79" t="s">
        <v>183</v>
      </c>
      <c r="I11" s="97"/>
      <c r="J11" s="93"/>
      <c r="K11" s="93"/>
      <c r="R11" s="96"/>
      <c r="S11" s="96"/>
      <c r="T11" s="95"/>
      <c r="U11" s="78" t="s">
        <v>183</v>
      </c>
      <c r="V11" s="382"/>
      <c r="W11" s="383"/>
      <c r="X11" s="384"/>
      <c r="Y11" s="380"/>
    </row>
    <row r="12" spans="2:27" ht="20.5" customHeight="1">
      <c r="C12" s="381"/>
      <c r="D12" s="379">
        <v>4</v>
      </c>
      <c r="E12" s="383" t="str">
        <f>IFERROR(VLOOKUP(D12,データ!$D$3:$F$39,2,FALSE),"")</f>
        <v>済美</v>
      </c>
      <c r="F12" s="384" t="str">
        <f>IFERROR(VLOOKUP(D12,データ!$D$3:$F$39,3,FALSE),"")</f>
        <v>岐阜</v>
      </c>
      <c r="G12" s="381"/>
      <c r="H12" s="94"/>
      <c r="I12" s="93"/>
      <c r="K12" s="93"/>
      <c r="R12" s="96"/>
      <c r="T12" s="92"/>
      <c r="U12" s="91"/>
      <c r="V12" s="381"/>
      <c r="W12" s="383" t="str">
        <f>IFERROR(VLOOKUP(Y12,データ!$D$3:$F$39,2,FALSE),"")</f>
        <v>可児</v>
      </c>
      <c r="X12" s="384" t="str">
        <f>IFERROR(VLOOKUP(Y12,データ!$D$3:$F$39,3,FALSE),"")</f>
        <v>中濃</v>
      </c>
      <c r="Y12" s="379">
        <v>20</v>
      </c>
    </row>
    <row r="13" spans="2:27" ht="20.5" customHeight="1">
      <c r="C13" s="382"/>
      <c r="D13" s="380"/>
      <c r="E13" s="383"/>
      <c r="F13" s="384"/>
      <c r="G13" s="382"/>
      <c r="J13" s="79" t="s">
        <v>183</v>
      </c>
      <c r="K13" s="97"/>
      <c r="R13" s="95"/>
      <c r="S13" s="78" t="s">
        <v>183</v>
      </c>
      <c r="V13" s="382"/>
      <c r="W13" s="383"/>
      <c r="X13" s="384"/>
      <c r="Y13" s="380"/>
    </row>
    <row r="14" spans="2:27" ht="20.5" customHeight="1">
      <c r="C14" s="381"/>
      <c r="D14" s="379">
        <v>5</v>
      </c>
      <c r="E14" s="383" t="str">
        <f>IFERROR(VLOOKUP(D14,データ!$D$3:$F$39,2,FALSE),"")</f>
        <v>加茂農林</v>
      </c>
      <c r="F14" s="384" t="str">
        <f>IFERROR(VLOOKUP(D14,データ!$D$3:$F$39,3,FALSE),"")</f>
        <v>中濃</v>
      </c>
      <c r="G14" s="381"/>
      <c r="H14" s="94"/>
      <c r="K14" s="93"/>
      <c r="L14" s="93"/>
      <c r="Q14" s="96"/>
      <c r="R14" s="92"/>
      <c r="U14" s="91"/>
      <c r="V14" s="381"/>
      <c r="W14" s="383" t="str">
        <f>IFERROR(VLOOKUP(Y14,データ!$D$3:$F$39,2,FALSE),"")</f>
        <v>聖マリア</v>
      </c>
      <c r="X14" s="384" t="str">
        <f>IFERROR(VLOOKUP(Y14,データ!$D$3:$F$39,3,FALSE),"")</f>
        <v>岐阜</v>
      </c>
      <c r="Y14" s="379">
        <v>21</v>
      </c>
    </row>
    <row r="15" spans="2:27" ht="20.5" customHeight="1">
      <c r="C15" s="382"/>
      <c r="D15" s="380"/>
      <c r="E15" s="383"/>
      <c r="F15" s="384"/>
      <c r="G15" s="382"/>
      <c r="H15" s="79" t="s">
        <v>183</v>
      </c>
      <c r="I15" s="97"/>
      <c r="K15" s="93"/>
      <c r="L15" s="93"/>
      <c r="Q15" s="96"/>
      <c r="R15" s="96"/>
      <c r="T15" s="95"/>
      <c r="U15" s="78" t="s">
        <v>183</v>
      </c>
      <c r="V15" s="382"/>
      <c r="W15" s="383"/>
      <c r="X15" s="384"/>
      <c r="Y15" s="380"/>
    </row>
    <row r="16" spans="2:27" ht="20.5" customHeight="1">
      <c r="C16" s="381"/>
      <c r="D16" s="379">
        <v>6</v>
      </c>
      <c r="E16" s="383" t="str">
        <f>IFERROR(VLOOKUP(D16,データ!$D$3:$F$39,2,FALSE),"")</f>
        <v>岐阜城北</v>
      </c>
      <c r="F16" s="384" t="str">
        <f>IFERROR(VLOOKUP(D16,データ!$D$3:$F$39,3,FALSE),"")</f>
        <v>岐阜</v>
      </c>
      <c r="G16" s="381"/>
      <c r="H16" s="94"/>
      <c r="I16" s="93"/>
      <c r="J16" s="93"/>
      <c r="K16" s="93"/>
      <c r="L16" s="93"/>
      <c r="Q16" s="96"/>
      <c r="R16" s="96"/>
      <c r="S16" s="96"/>
      <c r="T16" s="92"/>
      <c r="U16" s="91"/>
      <c r="V16" s="381"/>
      <c r="W16" s="383" t="str">
        <f>IFERROR(VLOOKUP(Y16,データ!$D$3:$F$39,2,FALSE),"")</f>
        <v>瑞浪</v>
      </c>
      <c r="X16" s="384" t="str">
        <f>IFERROR(VLOOKUP(Y16,データ!$D$3:$F$39,3,FALSE),"")</f>
        <v>東濃</v>
      </c>
      <c r="Y16" s="379">
        <v>22</v>
      </c>
    </row>
    <row r="17" spans="3:25" ht="20.5" customHeight="1">
      <c r="C17" s="382"/>
      <c r="D17" s="380"/>
      <c r="E17" s="383"/>
      <c r="F17" s="384"/>
      <c r="G17" s="382"/>
      <c r="I17" s="79" t="s">
        <v>183</v>
      </c>
      <c r="J17" s="97"/>
      <c r="K17" s="93"/>
      <c r="L17" s="93"/>
      <c r="Q17" s="96"/>
      <c r="R17" s="96"/>
      <c r="S17" s="95"/>
      <c r="T17" s="78" t="s">
        <v>183</v>
      </c>
      <c r="V17" s="382"/>
      <c r="W17" s="383"/>
      <c r="X17" s="384"/>
      <c r="Y17" s="380"/>
    </row>
    <row r="18" spans="3:25" ht="20.5" customHeight="1">
      <c r="C18" s="381"/>
      <c r="D18" s="379">
        <v>7</v>
      </c>
      <c r="E18" s="383" t="str">
        <f>IFERROR(VLOOKUP(D18,データ!$D$3:$F$39,2,FALSE),"")</f>
        <v>大垣西</v>
      </c>
      <c r="F18" s="384" t="str">
        <f>IFERROR(VLOOKUP(D18,データ!$D$3:$F$39,3,FALSE),"")</f>
        <v>西濃</v>
      </c>
      <c r="G18" s="381"/>
      <c r="H18" s="94"/>
      <c r="J18" s="93"/>
      <c r="L18" s="93"/>
      <c r="Q18" s="96"/>
      <c r="S18" s="92"/>
      <c r="U18" s="91"/>
      <c r="V18" s="381"/>
      <c r="W18" s="383" t="str">
        <f>IFERROR(VLOOKUP(Y18,データ!$D$3:$F$39,2,FALSE),"")</f>
        <v>bye</v>
      </c>
      <c r="X18" s="384">
        <f>IFERROR(VLOOKUP(Y18,データ!$D$3:$F$39,3,FALSE),"")</f>
        <v>0</v>
      </c>
      <c r="Y18" s="379">
        <v>23</v>
      </c>
    </row>
    <row r="19" spans="3:25" ht="20.5" customHeight="1">
      <c r="C19" s="382"/>
      <c r="D19" s="380"/>
      <c r="E19" s="383"/>
      <c r="F19" s="384"/>
      <c r="G19" s="382"/>
      <c r="H19" s="79" t="s">
        <v>183</v>
      </c>
      <c r="I19" s="97"/>
      <c r="J19" s="93"/>
      <c r="L19" s="108"/>
      <c r="M19" s="107"/>
      <c r="N19" s="107"/>
      <c r="O19" s="107"/>
      <c r="P19" s="107"/>
      <c r="Q19" s="106"/>
      <c r="S19" s="96"/>
      <c r="T19" s="95"/>
      <c r="U19" s="78" t="s">
        <v>183</v>
      </c>
      <c r="V19" s="382"/>
      <c r="W19" s="383"/>
      <c r="X19" s="384"/>
      <c r="Y19" s="380"/>
    </row>
    <row r="20" spans="3:25" ht="20.5" customHeight="1">
      <c r="C20" s="381"/>
      <c r="D20" s="379">
        <v>8</v>
      </c>
      <c r="E20" s="383" t="str">
        <f>IFERROR(VLOOKUP(D20,データ!$D$3:$F$39,2,FALSE),"")</f>
        <v>恵那</v>
      </c>
      <c r="F20" s="384" t="str">
        <f>IFERROR(VLOOKUP(D20,データ!$D$3:$F$39,3,FALSE),"")</f>
        <v>東濃</v>
      </c>
      <c r="G20" s="381"/>
      <c r="H20" s="94"/>
      <c r="I20" s="93"/>
      <c r="L20" s="105"/>
      <c r="M20" s="104"/>
      <c r="N20" s="104"/>
      <c r="O20" s="104"/>
      <c r="P20" s="104"/>
      <c r="Q20" s="103"/>
      <c r="T20" s="92"/>
      <c r="U20" s="91"/>
      <c r="V20" s="381"/>
      <c r="W20" s="383" t="str">
        <f>IFERROR(VLOOKUP(Y20,データ!$D$3:$F$39,2,FALSE),"")</f>
        <v>郡上</v>
      </c>
      <c r="X20" s="384" t="str">
        <f>IFERROR(VLOOKUP(Y20,データ!$D$3:$F$39,3,FALSE),"")</f>
        <v>中濃</v>
      </c>
      <c r="Y20" s="379">
        <v>24</v>
      </c>
    </row>
    <row r="21" spans="3:25" ht="20.5" customHeight="1">
      <c r="C21" s="382"/>
      <c r="D21" s="380"/>
      <c r="E21" s="383"/>
      <c r="F21" s="384"/>
      <c r="G21" s="382"/>
      <c r="K21" s="79" t="s">
        <v>183</v>
      </c>
      <c r="L21" s="102"/>
      <c r="M21" s="94"/>
      <c r="N21" s="94"/>
      <c r="O21" s="91"/>
      <c r="P21" s="91"/>
      <c r="Q21" s="101"/>
      <c r="R21" s="78" t="s">
        <v>183</v>
      </c>
      <c r="V21" s="382"/>
      <c r="W21" s="383"/>
      <c r="X21" s="384"/>
      <c r="Y21" s="380"/>
    </row>
    <row r="22" spans="3:25" ht="20.5" customHeight="1">
      <c r="C22" s="381"/>
      <c r="D22" s="379">
        <v>9</v>
      </c>
      <c r="E22" s="383" t="str">
        <f>IFERROR(VLOOKUP(D22,データ!$D$3:$F$39,2,FALSE),"")</f>
        <v>各務原西</v>
      </c>
      <c r="F22" s="384" t="str">
        <f>IFERROR(VLOOKUP(D22,データ!$D$3:$F$39,3,FALSE),"")</f>
        <v>岐阜</v>
      </c>
      <c r="G22" s="381"/>
      <c r="H22" s="94"/>
      <c r="L22" s="100" t="s">
        <v>183</v>
      </c>
      <c r="M22" s="99"/>
      <c r="N22" s="99"/>
      <c r="O22" s="99"/>
      <c r="P22" s="99"/>
      <c r="Q22" s="98"/>
      <c r="U22" s="91"/>
      <c r="V22" s="381"/>
      <c r="W22" s="383" t="str">
        <f>IFERROR(VLOOKUP(Y22,データ!$D$3:$F$39,2,FALSE),"")</f>
        <v>加茂</v>
      </c>
      <c r="X22" s="384" t="str">
        <f>IFERROR(VLOOKUP(Y22,データ!$D$3:$F$39,3,FALSE),"")</f>
        <v>中濃</v>
      </c>
      <c r="Y22" s="379">
        <v>25</v>
      </c>
    </row>
    <row r="23" spans="3:25" ht="20.5" customHeight="1">
      <c r="C23" s="382"/>
      <c r="D23" s="380"/>
      <c r="E23" s="383"/>
      <c r="F23" s="384"/>
      <c r="G23" s="382"/>
      <c r="H23" s="79" t="s">
        <v>183</v>
      </c>
      <c r="I23" s="97"/>
      <c r="L23" s="93"/>
      <c r="Q23" s="96"/>
      <c r="T23" s="95"/>
      <c r="U23" s="78" t="s">
        <v>183</v>
      </c>
      <c r="V23" s="382"/>
      <c r="W23" s="383"/>
      <c r="X23" s="384"/>
      <c r="Y23" s="380"/>
    </row>
    <row r="24" spans="3:25" ht="20.5" customHeight="1">
      <c r="C24" s="381"/>
      <c r="D24" s="379">
        <v>10</v>
      </c>
      <c r="E24" s="383" t="str">
        <f>IFERROR(VLOOKUP(D24,データ!$D$3:$F$39,2,FALSE),"")</f>
        <v>bye</v>
      </c>
      <c r="F24" s="384">
        <f>IFERROR(VLOOKUP(D24,データ!$D$3:$F$39,3,FALSE),"")</f>
        <v>0</v>
      </c>
      <c r="G24" s="381"/>
      <c r="H24" s="94"/>
      <c r="I24" s="93"/>
      <c r="J24" s="93"/>
      <c r="L24" s="93"/>
      <c r="Q24" s="96"/>
      <c r="S24" s="96"/>
      <c r="T24" s="92"/>
      <c r="U24" s="91"/>
      <c r="V24" s="381"/>
      <c r="W24" s="383" t="str">
        <f>IFERROR(VLOOKUP(Y24,データ!$D$3:$F$39,2,FALSE),"")</f>
        <v>岐阜東</v>
      </c>
      <c r="X24" s="384" t="str">
        <f>IFERROR(VLOOKUP(Y24,データ!$D$3:$F$39,3,FALSE),"")</f>
        <v>岐阜</v>
      </c>
      <c r="Y24" s="379">
        <v>26</v>
      </c>
    </row>
    <row r="25" spans="3:25" ht="20.5" customHeight="1">
      <c r="C25" s="382"/>
      <c r="D25" s="380"/>
      <c r="E25" s="383"/>
      <c r="F25" s="384"/>
      <c r="G25" s="382"/>
      <c r="I25" s="79" t="s">
        <v>183</v>
      </c>
      <c r="J25" s="97"/>
      <c r="L25" s="93"/>
      <c r="Q25" s="96"/>
      <c r="S25" s="95"/>
      <c r="T25" s="78" t="s">
        <v>183</v>
      </c>
      <c r="V25" s="382"/>
      <c r="W25" s="383"/>
      <c r="X25" s="384"/>
      <c r="Y25" s="380"/>
    </row>
    <row r="26" spans="3:25" ht="20.5" customHeight="1">
      <c r="C26" s="381"/>
      <c r="D26" s="379">
        <v>11</v>
      </c>
      <c r="E26" s="383" t="str">
        <f>IFERROR(VLOOKUP(D26,データ!$D$3:$F$39,2,FALSE),"")</f>
        <v>加納</v>
      </c>
      <c r="F26" s="384" t="str">
        <f>IFERROR(VLOOKUP(D26,データ!$D$3:$F$39,3,FALSE),"")</f>
        <v>岐阜</v>
      </c>
      <c r="G26" s="381"/>
      <c r="H26" s="94"/>
      <c r="J26" s="93"/>
      <c r="K26" s="93"/>
      <c r="L26" s="93"/>
      <c r="Q26" s="96"/>
      <c r="R26" s="96"/>
      <c r="S26" s="92"/>
      <c r="U26" s="91"/>
      <c r="V26" s="381"/>
      <c r="W26" s="383" t="str">
        <f>IFERROR(VLOOKUP(Y26,データ!$D$3:$F$39,2,FALSE),"")</f>
        <v>岐阜北</v>
      </c>
      <c r="X26" s="384" t="str">
        <f>IFERROR(VLOOKUP(Y26,データ!$D$3:$F$39,3,FALSE),"")</f>
        <v>岐阜</v>
      </c>
      <c r="Y26" s="379">
        <v>27</v>
      </c>
    </row>
    <row r="27" spans="3:25" ht="20.5" customHeight="1">
      <c r="C27" s="382"/>
      <c r="D27" s="380"/>
      <c r="E27" s="383"/>
      <c r="F27" s="384"/>
      <c r="G27" s="382"/>
      <c r="H27" s="79" t="s">
        <v>183</v>
      </c>
      <c r="I27" s="97"/>
      <c r="J27" s="93"/>
      <c r="K27" s="93"/>
      <c r="L27" s="93"/>
      <c r="Q27" s="96"/>
      <c r="R27" s="96"/>
      <c r="S27" s="96"/>
      <c r="T27" s="95"/>
      <c r="U27" s="78" t="s">
        <v>183</v>
      </c>
      <c r="V27" s="382"/>
      <c r="W27" s="383"/>
      <c r="X27" s="384"/>
      <c r="Y27" s="380"/>
    </row>
    <row r="28" spans="3:25" ht="20.5" customHeight="1">
      <c r="C28" s="381"/>
      <c r="D28" s="379">
        <v>12</v>
      </c>
      <c r="E28" s="383" t="str">
        <f>IFERROR(VLOOKUP(D28,データ!$D$3:$F$39,2,FALSE),"")</f>
        <v>麗澤瑞浪</v>
      </c>
      <c r="F28" s="384" t="str">
        <f>IFERROR(VLOOKUP(D28,データ!$D$3:$F$39,3,FALSE),"")</f>
        <v>東濃</v>
      </c>
      <c r="G28" s="381"/>
      <c r="H28" s="94"/>
      <c r="I28" s="93"/>
      <c r="K28" s="93"/>
      <c r="L28" s="93"/>
      <c r="Q28" s="96"/>
      <c r="R28" s="96"/>
      <c r="T28" s="92"/>
      <c r="U28" s="91"/>
      <c r="V28" s="381"/>
      <c r="W28" s="383" t="str">
        <f>IFERROR(VLOOKUP(Y28,データ!$D$3:$F$39,2,FALSE),"")</f>
        <v>多治見北</v>
      </c>
      <c r="X28" s="384" t="str">
        <f>IFERROR(VLOOKUP(Y28,データ!$D$3:$F$39,3,FALSE),"")</f>
        <v>東濃</v>
      </c>
      <c r="Y28" s="379">
        <v>28</v>
      </c>
    </row>
    <row r="29" spans="3:25" ht="20.5" customHeight="1">
      <c r="C29" s="382"/>
      <c r="D29" s="380"/>
      <c r="E29" s="383"/>
      <c r="F29" s="384"/>
      <c r="G29" s="382"/>
      <c r="J29" s="79" t="s">
        <v>183</v>
      </c>
      <c r="K29" s="97"/>
      <c r="L29" s="93"/>
      <c r="Q29" s="96"/>
      <c r="R29" s="95"/>
      <c r="S29" s="78" t="s">
        <v>183</v>
      </c>
      <c r="V29" s="382"/>
      <c r="W29" s="383"/>
      <c r="X29" s="384"/>
      <c r="Y29" s="380"/>
    </row>
    <row r="30" spans="3:25" ht="20.5" customHeight="1">
      <c r="C30" s="381"/>
      <c r="D30" s="379">
        <v>13</v>
      </c>
      <c r="E30" s="383" t="str">
        <f>IFERROR(VLOOKUP(D30,データ!$D$3:$F$39,2,FALSE),"")</f>
        <v>岐阜</v>
      </c>
      <c r="F30" s="384" t="str">
        <f>IFERROR(VLOOKUP(D30,データ!$D$3:$F$39,3,FALSE),"")</f>
        <v>岐阜</v>
      </c>
      <c r="G30" s="381"/>
      <c r="H30" s="94"/>
      <c r="K30" s="93"/>
      <c r="R30" s="92"/>
      <c r="U30" s="91"/>
      <c r="V30" s="381"/>
      <c r="W30" s="383" t="str">
        <f>IFERROR(VLOOKUP(Y30,データ!$D$3:$F$39,2,FALSE),"")</f>
        <v>大垣東</v>
      </c>
      <c r="X30" s="384" t="str">
        <f>IFERROR(VLOOKUP(Y30,データ!$D$3:$F$39,3,FALSE),"")</f>
        <v>西濃</v>
      </c>
      <c r="Y30" s="379">
        <v>29</v>
      </c>
    </row>
    <row r="31" spans="3:25" ht="20.5" customHeight="1">
      <c r="C31" s="382"/>
      <c r="D31" s="380"/>
      <c r="E31" s="383"/>
      <c r="F31" s="384"/>
      <c r="G31" s="382"/>
      <c r="H31" s="79" t="s">
        <v>183</v>
      </c>
      <c r="I31" s="97"/>
      <c r="K31" s="93"/>
      <c r="R31" s="96"/>
      <c r="T31" s="95"/>
      <c r="U31" s="78" t="s">
        <v>183</v>
      </c>
      <c r="V31" s="382"/>
      <c r="W31" s="383"/>
      <c r="X31" s="384"/>
      <c r="Y31" s="380"/>
    </row>
    <row r="32" spans="3:25" ht="20.5" customHeight="1">
      <c r="C32" s="381"/>
      <c r="D32" s="379">
        <v>14</v>
      </c>
      <c r="E32" s="383" t="str">
        <f>IFERROR(VLOOKUP(D32,データ!$D$3:$F$39,2,FALSE),"")</f>
        <v>大垣北</v>
      </c>
      <c r="F32" s="384" t="str">
        <f>IFERROR(VLOOKUP(D32,データ!$D$3:$F$39,3,FALSE),"")</f>
        <v>西濃</v>
      </c>
      <c r="G32" s="381"/>
      <c r="H32" s="94"/>
      <c r="I32" s="93"/>
      <c r="J32" s="93"/>
      <c r="K32" s="93"/>
      <c r="R32" s="96"/>
      <c r="S32" s="96"/>
      <c r="T32" s="92"/>
      <c r="U32" s="91"/>
      <c r="V32" s="381"/>
      <c r="W32" s="383" t="str">
        <f>IFERROR(VLOOKUP(Y32,データ!$D$3:$F$39,2,FALSE),"")</f>
        <v>各務原</v>
      </c>
      <c r="X32" s="384" t="str">
        <f>IFERROR(VLOOKUP(Y32,データ!$D$3:$F$39,3,FALSE),"")</f>
        <v>岐阜</v>
      </c>
      <c r="Y32" s="379">
        <v>30</v>
      </c>
    </row>
    <row r="33" spans="3:25" ht="20.5" customHeight="1">
      <c r="C33" s="382"/>
      <c r="D33" s="380"/>
      <c r="E33" s="383"/>
      <c r="F33" s="384"/>
      <c r="G33" s="382"/>
      <c r="I33" s="79" t="s">
        <v>183</v>
      </c>
      <c r="J33" s="97"/>
      <c r="K33" s="93"/>
      <c r="R33" s="96"/>
      <c r="S33" s="95"/>
      <c r="T33" s="78" t="s">
        <v>183</v>
      </c>
      <c r="V33" s="382"/>
      <c r="W33" s="383"/>
      <c r="X33" s="384"/>
      <c r="Y33" s="380"/>
    </row>
    <row r="34" spans="3:25" ht="20.5" customHeight="1">
      <c r="C34" s="381"/>
      <c r="D34" s="379">
        <v>15</v>
      </c>
      <c r="E34" s="383" t="str">
        <f>IFERROR(VLOOKUP(D34,データ!$D$3:$F$39,2,FALSE),"")</f>
        <v>bye</v>
      </c>
      <c r="F34" s="384">
        <f>IFERROR(VLOOKUP(D34,データ!$D$3:$F$39,3,FALSE),"")</f>
        <v>0</v>
      </c>
      <c r="G34" s="381"/>
      <c r="H34" s="94"/>
      <c r="J34" s="93"/>
      <c r="S34" s="92"/>
      <c r="U34" s="91"/>
      <c r="V34" s="381"/>
      <c r="W34" s="383" t="str">
        <f>IFERROR(VLOOKUP(Y34,データ!$D$3:$F$39,2,FALSE),"")</f>
        <v>bye</v>
      </c>
      <c r="X34" s="384">
        <f>IFERROR(VLOOKUP(Y34,データ!$D$3:$F$39,3,FALSE),"")</f>
        <v>0</v>
      </c>
      <c r="Y34" s="379">
        <v>31</v>
      </c>
    </row>
    <row r="35" spans="3:25" ht="20.5" customHeight="1">
      <c r="C35" s="382"/>
      <c r="D35" s="380"/>
      <c r="E35" s="383"/>
      <c r="F35" s="384"/>
      <c r="G35" s="382"/>
      <c r="H35" s="79" t="s">
        <v>183</v>
      </c>
      <c r="I35" s="97"/>
      <c r="J35" s="93"/>
      <c r="S35" s="96"/>
      <c r="T35" s="95"/>
      <c r="U35" s="78" t="s">
        <v>183</v>
      </c>
      <c r="V35" s="382"/>
      <c r="W35" s="383"/>
      <c r="X35" s="384"/>
      <c r="Y35" s="380"/>
    </row>
    <row r="36" spans="3:25" ht="20.5" customHeight="1">
      <c r="C36" s="381"/>
      <c r="D36" s="379">
        <v>16</v>
      </c>
      <c r="E36" s="383" t="str">
        <f>IFERROR(VLOOKUP(D36,データ!$D$3:$F$39,2,FALSE),"")</f>
        <v>東濃実</v>
      </c>
      <c r="F36" s="384" t="str">
        <f>IFERROR(VLOOKUP(D36,データ!$D$3:$F$39,3,FALSE),"")</f>
        <v>中濃</v>
      </c>
      <c r="G36" s="381"/>
      <c r="H36" s="94"/>
      <c r="I36" s="93"/>
      <c r="T36" s="92"/>
      <c r="U36" s="91"/>
      <c r="V36" s="381"/>
      <c r="W36" s="383" t="str">
        <f>IFERROR(VLOOKUP(Y36,データ!$D$3:$F$39,2,FALSE),"")</f>
        <v>関</v>
      </c>
      <c r="X36" s="384" t="str">
        <f>IFERROR(VLOOKUP(Y36,データ!$D$3:$F$39,3,FALSE),"")</f>
        <v>中濃</v>
      </c>
      <c r="Y36" s="379">
        <v>32</v>
      </c>
    </row>
    <row r="37" spans="3:25" ht="20.5" customHeight="1">
      <c r="C37" s="382"/>
      <c r="D37" s="380"/>
      <c r="E37" s="383"/>
      <c r="F37" s="384"/>
      <c r="G37" s="382"/>
      <c r="L37" s="79" t="s">
        <v>183</v>
      </c>
      <c r="V37" s="382"/>
      <c r="W37" s="383"/>
      <c r="X37" s="384"/>
      <c r="Y37" s="380"/>
    </row>
    <row r="38" spans="3:25" ht="20.5" customHeight="1"/>
    <row r="39" spans="3:25" ht="25" customHeight="1">
      <c r="D39" s="82"/>
      <c r="E39" s="90" t="s">
        <v>0</v>
      </c>
      <c r="F39" s="82"/>
      <c r="G39" s="81"/>
      <c r="H39" s="81"/>
      <c r="I39" s="81"/>
      <c r="J39" s="81"/>
      <c r="K39" s="81"/>
    </row>
    <row r="40" spans="3:25" ht="25" customHeight="1">
      <c r="D40" s="82"/>
      <c r="E40" s="377"/>
      <c r="F40" s="378"/>
      <c r="G40" s="81"/>
      <c r="H40" s="81"/>
      <c r="I40" s="81"/>
      <c r="J40" s="81"/>
      <c r="K40" s="81"/>
    </row>
    <row r="41" spans="3:25" ht="25" customHeight="1">
      <c r="D41" s="82"/>
      <c r="E41" s="377"/>
      <c r="F41" s="378"/>
      <c r="G41" s="87"/>
      <c r="H41" s="87"/>
      <c r="I41" s="87"/>
      <c r="J41" s="86"/>
      <c r="K41" s="81"/>
    </row>
    <row r="42" spans="3:25" ht="25" customHeight="1">
      <c r="D42" s="82"/>
      <c r="E42" s="377"/>
      <c r="F42" s="378"/>
      <c r="G42" s="81"/>
      <c r="H42" s="81"/>
      <c r="I42" s="81"/>
      <c r="J42" s="89"/>
      <c r="K42" s="88"/>
    </row>
    <row r="43" spans="3:25" ht="25" customHeight="1">
      <c r="D43" s="82"/>
      <c r="E43" s="377"/>
      <c r="F43" s="378"/>
      <c r="G43" s="87"/>
      <c r="H43" s="86"/>
      <c r="I43" s="85"/>
      <c r="J43" s="83"/>
      <c r="K43" s="81"/>
    </row>
    <row r="44" spans="3:25" ht="25" customHeight="1">
      <c r="D44" s="82"/>
      <c r="E44" s="377"/>
      <c r="F44" s="378"/>
      <c r="G44" s="84"/>
      <c r="H44" s="83"/>
      <c r="I44" s="81"/>
      <c r="J44" s="81"/>
      <c r="K44" s="81"/>
    </row>
    <row r="45" spans="3:25" ht="25" customHeight="1">
      <c r="D45" s="82"/>
      <c r="E45" s="377"/>
      <c r="F45" s="378"/>
      <c r="G45" s="81"/>
      <c r="H45" s="81"/>
      <c r="I45" s="81"/>
      <c r="J45" s="81"/>
      <c r="K45" s="81"/>
    </row>
    <row r="46" spans="3:25" ht="25" customHeight="1"/>
    <row r="47" spans="3:25" ht="25" customHeight="1"/>
    <row r="48" spans="3:25" ht="25" customHeight="1"/>
    <row r="49" ht="25" customHeight="1"/>
    <row r="50" ht="25" customHeight="1"/>
    <row r="51" ht="25" customHeight="1"/>
    <row r="52" ht="25" customHeight="1"/>
    <row r="53" ht="25" customHeight="1"/>
    <row r="54" ht="25" customHeight="1"/>
    <row r="55" ht="25" customHeight="1"/>
    <row r="56" ht="25" customHeight="1"/>
    <row r="57" ht="25" customHeight="1"/>
    <row r="58" ht="25" customHeight="1"/>
    <row r="59" ht="25" customHeight="1"/>
    <row r="60" ht="25" customHeight="1"/>
    <row r="61" ht="25" customHeight="1"/>
    <row r="62" ht="25" customHeight="1"/>
    <row r="63" ht="25" customHeight="1"/>
    <row r="64" ht="25" customHeight="1"/>
    <row r="65" ht="25" customHeight="1"/>
    <row r="66" ht="25" customHeight="1"/>
    <row r="67" ht="25" customHeight="1"/>
    <row r="68" ht="25" customHeight="1"/>
    <row r="69" ht="25" customHeight="1"/>
    <row r="70" ht="25" customHeight="1"/>
    <row r="71" ht="25" customHeight="1"/>
    <row r="72" ht="25" customHeight="1"/>
    <row r="73" ht="25" customHeight="1"/>
    <row r="74" ht="25" customHeight="1"/>
    <row r="75" ht="25" customHeight="1"/>
    <row r="76" ht="25" customHeight="1"/>
    <row r="77" ht="25" customHeight="1"/>
    <row r="78" ht="25" customHeight="1"/>
    <row r="79" ht="25" customHeight="1"/>
    <row r="80" ht="25" customHeight="1"/>
    <row r="81" ht="25" customHeight="1"/>
    <row r="82" ht="25" customHeight="1"/>
    <row r="83" ht="25" customHeight="1"/>
    <row r="84" ht="25" customHeight="1"/>
    <row r="85" ht="25" customHeight="1"/>
    <row r="86" ht="25" customHeight="1"/>
    <row r="87" ht="25" customHeight="1"/>
    <row r="88" ht="25" customHeight="1"/>
    <row r="89" ht="25" customHeight="1"/>
    <row r="90" ht="25" customHeight="1"/>
    <row r="91" ht="25" customHeight="1"/>
    <row r="92" ht="25" customHeight="1"/>
    <row r="93" ht="25" customHeight="1"/>
    <row r="94" ht="25" customHeight="1"/>
    <row r="95" ht="25" customHeight="1"/>
    <row r="96" ht="25" customHeight="1"/>
    <row r="97" ht="25" customHeight="1"/>
    <row r="98" ht="25" customHeight="1"/>
    <row r="99" ht="25" customHeight="1"/>
    <row r="100" ht="25" customHeight="1"/>
    <row r="101" ht="25" customHeight="1"/>
    <row r="102" ht="25" customHeight="1"/>
    <row r="103" ht="25" customHeight="1"/>
    <row r="104" ht="25" customHeight="1"/>
    <row r="105" ht="25" customHeight="1"/>
    <row r="106" ht="25" customHeight="1"/>
    <row r="107" ht="25" customHeight="1"/>
    <row r="108" ht="25" customHeight="1"/>
    <row r="109" ht="25" customHeight="1"/>
    <row r="110" ht="25" customHeight="1"/>
    <row r="111" ht="25" customHeight="1"/>
    <row r="112" ht="25" customHeight="1"/>
    <row r="113" ht="25" customHeight="1"/>
    <row r="114" ht="25" customHeight="1"/>
    <row r="115" ht="25" customHeight="1"/>
    <row r="116" ht="25" customHeight="1"/>
    <row r="117" ht="25" customHeight="1"/>
    <row r="118" ht="25" customHeight="1"/>
    <row r="119" ht="25" customHeight="1"/>
    <row r="120" ht="25" customHeight="1"/>
    <row r="121" ht="25" customHeight="1"/>
    <row r="122" ht="25" customHeight="1"/>
    <row r="123" ht="25" customHeight="1"/>
    <row r="124" ht="25" customHeight="1"/>
    <row r="125" ht="25" customHeight="1"/>
    <row r="126" ht="25" customHeight="1"/>
    <row r="127" ht="25" customHeight="1"/>
    <row r="128" ht="25" customHeight="1"/>
    <row r="129" ht="25" customHeight="1"/>
  </sheetData>
  <mergeCells count="151">
    <mergeCell ref="W36:W37"/>
    <mergeCell ref="X36:X37"/>
    <mergeCell ref="Y36:Y37"/>
    <mergeCell ref="C34:C35"/>
    <mergeCell ref="D34:D35"/>
    <mergeCell ref="E34:E35"/>
    <mergeCell ref="F34:F35"/>
    <mergeCell ref="G34:G35"/>
    <mergeCell ref="V34:V35"/>
    <mergeCell ref="W34:W35"/>
    <mergeCell ref="C36:C37"/>
    <mergeCell ref="D36:D37"/>
    <mergeCell ref="E36:E37"/>
    <mergeCell ref="F36:F37"/>
    <mergeCell ref="G36:G37"/>
    <mergeCell ref="V36:V37"/>
    <mergeCell ref="X34:X35"/>
    <mergeCell ref="Y34:Y35"/>
    <mergeCell ref="G30:G31"/>
    <mergeCell ref="V30:V31"/>
    <mergeCell ref="W30:W31"/>
    <mergeCell ref="X30:X31"/>
    <mergeCell ref="Y30:Y31"/>
    <mergeCell ref="C32:C33"/>
    <mergeCell ref="D32:D33"/>
    <mergeCell ref="E32:E33"/>
    <mergeCell ref="F32:F33"/>
    <mergeCell ref="G32:G33"/>
    <mergeCell ref="V32:V33"/>
    <mergeCell ref="W32:W33"/>
    <mergeCell ref="X32:X33"/>
    <mergeCell ref="Y32:Y33"/>
    <mergeCell ref="W28:W29"/>
    <mergeCell ref="X28:X29"/>
    <mergeCell ref="Y28:Y29"/>
    <mergeCell ref="C26:C27"/>
    <mergeCell ref="D26:D27"/>
    <mergeCell ref="E26:E27"/>
    <mergeCell ref="F26:F27"/>
    <mergeCell ref="G26:G27"/>
    <mergeCell ref="V26:V27"/>
    <mergeCell ref="W26:W27"/>
    <mergeCell ref="C28:C29"/>
    <mergeCell ref="D28:D29"/>
    <mergeCell ref="E28:E29"/>
    <mergeCell ref="F28:F29"/>
    <mergeCell ref="G28:G29"/>
    <mergeCell ref="V28:V29"/>
    <mergeCell ref="X26:X27"/>
    <mergeCell ref="Y26:Y27"/>
    <mergeCell ref="G18:G19"/>
    <mergeCell ref="V18:V19"/>
    <mergeCell ref="W18:W19"/>
    <mergeCell ref="X18:X19"/>
    <mergeCell ref="Y18:Y19"/>
    <mergeCell ref="W20:W21"/>
    <mergeCell ref="X20:X21"/>
    <mergeCell ref="Y20:Y21"/>
    <mergeCell ref="G24:G25"/>
    <mergeCell ref="V24:V25"/>
    <mergeCell ref="G22:G23"/>
    <mergeCell ref="V22:V23"/>
    <mergeCell ref="W22:W23"/>
    <mergeCell ref="X22:X23"/>
    <mergeCell ref="Y22:Y23"/>
    <mergeCell ref="W24:W25"/>
    <mergeCell ref="V20:V21"/>
    <mergeCell ref="X24:X25"/>
    <mergeCell ref="Y24:Y25"/>
    <mergeCell ref="G12:G13"/>
    <mergeCell ref="V12:V13"/>
    <mergeCell ref="V16:V17"/>
    <mergeCell ref="W16:W17"/>
    <mergeCell ref="X16:X17"/>
    <mergeCell ref="Y16:Y17"/>
    <mergeCell ref="G10:G11"/>
    <mergeCell ref="V10:V11"/>
    <mergeCell ref="W10:W11"/>
    <mergeCell ref="X10:X11"/>
    <mergeCell ref="Y10:Y11"/>
    <mergeCell ref="W12:W13"/>
    <mergeCell ref="G14:G15"/>
    <mergeCell ref="V14:V15"/>
    <mergeCell ref="W14:W15"/>
    <mergeCell ref="X14:X15"/>
    <mergeCell ref="Y14:Y15"/>
    <mergeCell ref="G16:G17"/>
    <mergeCell ref="X12:X13"/>
    <mergeCell ref="Y12:Y13"/>
    <mergeCell ref="E42:E43"/>
    <mergeCell ref="F42:F43"/>
    <mergeCell ref="E44:E45"/>
    <mergeCell ref="F44:F45"/>
    <mergeCell ref="C8:C9"/>
    <mergeCell ref="D8:D9"/>
    <mergeCell ref="E8:E9"/>
    <mergeCell ref="F8:F9"/>
    <mergeCell ref="G8:G9"/>
    <mergeCell ref="C12:C13"/>
    <mergeCell ref="D12:D13"/>
    <mergeCell ref="E12:E13"/>
    <mergeCell ref="F12:F13"/>
    <mergeCell ref="C16:C17"/>
    <mergeCell ref="D16:D17"/>
    <mergeCell ref="E16:E17"/>
    <mergeCell ref="F16:F17"/>
    <mergeCell ref="C20:C21"/>
    <mergeCell ref="D20:D21"/>
    <mergeCell ref="E20:E21"/>
    <mergeCell ref="F20:F21"/>
    <mergeCell ref="G20:G21"/>
    <mergeCell ref="C24:C25"/>
    <mergeCell ref="D24:D25"/>
    <mergeCell ref="E40:E41"/>
    <mergeCell ref="F40:F41"/>
    <mergeCell ref="E24:E25"/>
    <mergeCell ref="F24:F25"/>
    <mergeCell ref="C22:C23"/>
    <mergeCell ref="D22:D23"/>
    <mergeCell ref="C14:C15"/>
    <mergeCell ref="D14:D15"/>
    <mergeCell ref="E14:E15"/>
    <mergeCell ref="F14:F15"/>
    <mergeCell ref="C18:C19"/>
    <mergeCell ref="D18:D19"/>
    <mergeCell ref="E18:E19"/>
    <mergeCell ref="F18:F19"/>
    <mergeCell ref="E22:E23"/>
    <mergeCell ref="F22:F23"/>
    <mergeCell ref="C30:C31"/>
    <mergeCell ref="D30:D31"/>
    <mergeCell ref="E30:E31"/>
    <mergeCell ref="F30:F31"/>
    <mergeCell ref="B1:Y1"/>
    <mergeCell ref="C6:C7"/>
    <mergeCell ref="D6:D7"/>
    <mergeCell ref="E6:E7"/>
    <mergeCell ref="F6:F7"/>
    <mergeCell ref="C10:C11"/>
    <mergeCell ref="D10:D11"/>
    <mergeCell ref="E10:E11"/>
    <mergeCell ref="F10:F11"/>
    <mergeCell ref="V8:V9"/>
    <mergeCell ref="G6:G7"/>
    <mergeCell ref="V6:V7"/>
    <mergeCell ref="W6:W7"/>
    <mergeCell ref="X6:X7"/>
    <mergeCell ref="Y6:Y7"/>
    <mergeCell ref="W8:W9"/>
    <mergeCell ref="X8:X9"/>
    <mergeCell ref="Y8:Y9"/>
  </mergeCells>
  <phoneticPr fontId="28"/>
  <conditionalFormatting sqref="A1:B2">
    <cfRule type="expression" dxfId="110" priority="1" stopIfTrue="1">
      <formula>ISERROR</formula>
    </cfRule>
  </conditionalFormatting>
  <printOptions horizontalCentered="1"/>
  <pageMargins left="0.59055118110236215" right="0.59055118110236215" top="0.59055118110236215" bottom="0.59055118110236215" header="0.3" footer="0.3"/>
  <pageSetup paperSize="9" scale="8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E5FE7-66A1-4F49-97AE-D036E500D612}">
  <sheetPr>
    <pageSetUpPr fitToPage="1"/>
  </sheetPr>
  <dimension ref="A1:N45"/>
  <sheetViews>
    <sheetView view="pageBreakPreview" zoomScale="110" zoomScaleNormal="100" workbookViewId="0">
      <selection activeCell="B1" sqref="B1:Y1"/>
    </sheetView>
  </sheetViews>
  <sheetFormatPr baseColWidth="10" defaultColWidth="8.83203125" defaultRowHeight="14"/>
  <cols>
    <col min="1" max="1" width="4.1640625" style="171" customWidth="1"/>
    <col min="2" max="2" width="10.83203125" style="171" customWidth="1"/>
    <col min="3" max="3" width="12.33203125" style="171" customWidth="1"/>
    <col min="4" max="4" width="8" style="171" customWidth="1"/>
    <col min="5" max="5" width="11.5" style="171" bestFit="1" customWidth="1"/>
    <col min="6" max="14" width="11" style="171" customWidth="1"/>
    <col min="15" max="20" width="10" style="171" customWidth="1"/>
    <col min="21" max="256" width="8.83203125" style="171"/>
    <col min="257" max="257" width="4.1640625" style="171" customWidth="1"/>
    <col min="258" max="258" width="12" style="171" bestFit="1" customWidth="1"/>
    <col min="259" max="259" width="8.1640625" style="171" bestFit="1" customWidth="1"/>
    <col min="260" max="260" width="10.33203125" style="171" bestFit="1" customWidth="1"/>
    <col min="261" max="261" width="11.5" style="171" bestFit="1" customWidth="1"/>
    <col min="262" max="270" width="11" style="171" customWidth="1"/>
    <col min="271" max="276" width="10" style="171" customWidth="1"/>
    <col min="277" max="512" width="8.83203125" style="171"/>
    <col min="513" max="513" width="4.1640625" style="171" customWidth="1"/>
    <col min="514" max="514" width="12" style="171" bestFit="1" customWidth="1"/>
    <col min="515" max="515" width="8.1640625" style="171" bestFit="1" customWidth="1"/>
    <col min="516" max="516" width="10.33203125" style="171" bestFit="1" customWidth="1"/>
    <col min="517" max="517" width="11.5" style="171" bestFit="1" customWidth="1"/>
    <col min="518" max="526" width="11" style="171" customWidth="1"/>
    <col min="527" max="532" width="10" style="171" customWidth="1"/>
    <col min="533" max="768" width="8.83203125" style="171"/>
    <col min="769" max="769" width="4.1640625" style="171" customWidth="1"/>
    <col min="770" max="770" width="12" style="171" bestFit="1" customWidth="1"/>
    <col min="771" max="771" width="8.1640625" style="171" bestFit="1" customWidth="1"/>
    <col min="772" max="772" width="10.33203125" style="171" bestFit="1" customWidth="1"/>
    <col min="773" max="773" width="11.5" style="171" bestFit="1" customWidth="1"/>
    <col min="774" max="782" width="11" style="171" customWidth="1"/>
    <col min="783" max="788" width="10" style="171" customWidth="1"/>
    <col min="789" max="1024" width="8.83203125" style="171"/>
    <col min="1025" max="1025" width="4.1640625" style="171" customWidth="1"/>
    <col min="1026" max="1026" width="12" style="171" bestFit="1" customWidth="1"/>
    <col min="1027" max="1027" width="8.1640625" style="171" bestFit="1" customWidth="1"/>
    <col min="1028" max="1028" width="10.33203125" style="171" bestFit="1" customWidth="1"/>
    <col min="1029" max="1029" width="11.5" style="171" bestFit="1" customWidth="1"/>
    <col min="1030" max="1038" width="11" style="171" customWidth="1"/>
    <col min="1039" max="1044" width="10" style="171" customWidth="1"/>
    <col min="1045" max="1280" width="8.83203125" style="171"/>
    <col min="1281" max="1281" width="4.1640625" style="171" customWidth="1"/>
    <col min="1282" max="1282" width="12" style="171" bestFit="1" customWidth="1"/>
    <col min="1283" max="1283" width="8.1640625" style="171" bestFit="1" customWidth="1"/>
    <col min="1284" max="1284" width="10.33203125" style="171" bestFit="1" customWidth="1"/>
    <col min="1285" max="1285" width="11.5" style="171" bestFit="1" customWidth="1"/>
    <col min="1286" max="1294" width="11" style="171" customWidth="1"/>
    <col min="1295" max="1300" width="10" style="171" customWidth="1"/>
    <col min="1301" max="1536" width="8.83203125" style="171"/>
    <col min="1537" max="1537" width="4.1640625" style="171" customWidth="1"/>
    <col min="1538" max="1538" width="12" style="171" bestFit="1" customWidth="1"/>
    <col min="1539" max="1539" width="8.1640625" style="171" bestFit="1" customWidth="1"/>
    <col min="1540" max="1540" width="10.33203125" style="171" bestFit="1" customWidth="1"/>
    <col min="1541" max="1541" width="11.5" style="171" bestFit="1" customWidth="1"/>
    <col min="1542" max="1550" width="11" style="171" customWidth="1"/>
    <col min="1551" max="1556" width="10" style="171" customWidth="1"/>
    <col min="1557" max="1792" width="8.83203125" style="171"/>
    <col min="1793" max="1793" width="4.1640625" style="171" customWidth="1"/>
    <col min="1794" max="1794" width="12" style="171" bestFit="1" customWidth="1"/>
    <col min="1795" max="1795" width="8.1640625" style="171" bestFit="1" customWidth="1"/>
    <col min="1796" max="1796" width="10.33203125" style="171" bestFit="1" customWidth="1"/>
    <col min="1797" max="1797" width="11.5" style="171" bestFit="1" customWidth="1"/>
    <col min="1798" max="1806" width="11" style="171" customWidth="1"/>
    <col min="1807" max="1812" width="10" style="171" customWidth="1"/>
    <col min="1813" max="2048" width="8.83203125" style="171"/>
    <col min="2049" max="2049" width="4.1640625" style="171" customWidth="1"/>
    <col min="2050" max="2050" width="12" style="171" bestFit="1" customWidth="1"/>
    <col min="2051" max="2051" width="8.1640625" style="171" bestFit="1" customWidth="1"/>
    <col min="2052" max="2052" width="10.33203125" style="171" bestFit="1" customWidth="1"/>
    <col min="2053" max="2053" width="11.5" style="171" bestFit="1" customWidth="1"/>
    <col min="2054" max="2062" width="11" style="171" customWidth="1"/>
    <col min="2063" max="2068" width="10" style="171" customWidth="1"/>
    <col min="2069" max="2304" width="8.83203125" style="171"/>
    <col min="2305" max="2305" width="4.1640625" style="171" customWidth="1"/>
    <col min="2306" max="2306" width="12" style="171" bestFit="1" customWidth="1"/>
    <col min="2307" max="2307" width="8.1640625" style="171" bestFit="1" customWidth="1"/>
    <col min="2308" max="2308" width="10.33203125" style="171" bestFit="1" customWidth="1"/>
    <col min="2309" max="2309" width="11.5" style="171" bestFit="1" customWidth="1"/>
    <col min="2310" max="2318" width="11" style="171" customWidth="1"/>
    <col min="2319" max="2324" width="10" style="171" customWidth="1"/>
    <col min="2325" max="2560" width="8.83203125" style="171"/>
    <col min="2561" max="2561" width="4.1640625" style="171" customWidth="1"/>
    <col min="2562" max="2562" width="12" style="171" bestFit="1" customWidth="1"/>
    <col min="2563" max="2563" width="8.1640625" style="171" bestFit="1" customWidth="1"/>
    <col min="2564" max="2564" width="10.33203125" style="171" bestFit="1" customWidth="1"/>
    <col min="2565" max="2565" width="11.5" style="171" bestFit="1" customWidth="1"/>
    <col min="2566" max="2574" width="11" style="171" customWidth="1"/>
    <col min="2575" max="2580" width="10" style="171" customWidth="1"/>
    <col min="2581" max="2816" width="8.83203125" style="171"/>
    <col min="2817" max="2817" width="4.1640625" style="171" customWidth="1"/>
    <col min="2818" max="2818" width="12" style="171" bestFit="1" customWidth="1"/>
    <col min="2819" max="2819" width="8.1640625" style="171" bestFit="1" customWidth="1"/>
    <col min="2820" max="2820" width="10.33203125" style="171" bestFit="1" customWidth="1"/>
    <col min="2821" max="2821" width="11.5" style="171" bestFit="1" customWidth="1"/>
    <col min="2822" max="2830" width="11" style="171" customWidth="1"/>
    <col min="2831" max="2836" width="10" style="171" customWidth="1"/>
    <col min="2837" max="3072" width="8.83203125" style="171"/>
    <col min="3073" max="3073" width="4.1640625" style="171" customWidth="1"/>
    <col min="3074" max="3074" width="12" style="171" bestFit="1" customWidth="1"/>
    <col min="3075" max="3075" width="8.1640625" style="171" bestFit="1" customWidth="1"/>
    <col min="3076" max="3076" width="10.33203125" style="171" bestFit="1" customWidth="1"/>
    <col min="3077" max="3077" width="11.5" style="171" bestFit="1" customWidth="1"/>
    <col min="3078" max="3086" width="11" style="171" customWidth="1"/>
    <col min="3087" max="3092" width="10" style="171" customWidth="1"/>
    <col min="3093" max="3328" width="8.83203125" style="171"/>
    <col min="3329" max="3329" width="4.1640625" style="171" customWidth="1"/>
    <col min="3330" max="3330" width="12" style="171" bestFit="1" customWidth="1"/>
    <col min="3331" max="3331" width="8.1640625" style="171" bestFit="1" customWidth="1"/>
    <col min="3332" max="3332" width="10.33203125" style="171" bestFit="1" customWidth="1"/>
    <col min="3333" max="3333" width="11.5" style="171" bestFit="1" customWidth="1"/>
    <col min="3334" max="3342" width="11" style="171" customWidth="1"/>
    <col min="3343" max="3348" width="10" style="171" customWidth="1"/>
    <col min="3349" max="3584" width="8.83203125" style="171"/>
    <col min="3585" max="3585" width="4.1640625" style="171" customWidth="1"/>
    <col min="3586" max="3586" width="12" style="171" bestFit="1" customWidth="1"/>
    <col min="3587" max="3587" width="8.1640625" style="171" bestFit="1" customWidth="1"/>
    <col min="3588" max="3588" width="10.33203125" style="171" bestFit="1" customWidth="1"/>
    <col min="3589" max="3589" width="11.5" style="171" bestFit="1" customWidth="1"/>
    <col min="3590" max="3598" width="11" style="171" customWidth="1"/>
    <col min="3599" max="3604" width="10" style="171" customWidth="1"/>
    <col min="3605" max="3840" width="8.83203125" style="171"/>
    <col min="3841" max="3841" width="4.1640625" style="171" customWidth="1"/>
    <col min="3842" max="3842" width="12" style="171" bestFit="1" customWidth="1"/>
    <col min="3843" max="3843" width="8.1640625" style="171" bestFit="1" customWidth="1"/>
    <col min="3844" max="3844" width="10.33203125" style="171" bestFit="1" customWidth="1"/>
    <col min="3845" max="3845" width="11.5" style="171" bestFit="1" customWidth="1"/>
    <col min="3846" max="3854" width="11" style="171" customWidth="1"/>
    <col min="3855" max="3860" width="10" style="171" customWidth="1"/>
    <col min="3861" max="4096" width="8.83203125" style="171"/>
    <col min="4097" max="4097" width="4.1640625" style="171" customWidth="1"/>
    <col min="4098" max="4098" width="12" style="171" bestFit="1" customWidth="1"/>
    <col min="4099" max="4099" width="8.1640625" style="171" bestFit="1" customWidth="1"/>
    <col min="4100" max="4100" width="10.33203125" style="171" bestFit="1" customWidth="1"/>
    <col min="4101" max="4101" width="11.5" style="171" bestFit="1" customWidth="1"/>
    <col min="4102" max="4110" width="11" style="171" customWidth="1"/>
    <col min="4111" max="4116" width="10" style="171" customWidth="1"/>
    <col min="4117" max="4352" width="8.83203125" style="171"/>
    <col min="4353" max="4353" width="4.1640625" style="171" customWidth="1"/>
    <col min="4354" max="4354" width="12" style="171" bestFit="1" customWidth="1"/>
    <col min="4355" max="4355" width="8.1640625" style="171" bestFit="1" customWidth="1"/>
    <col min="4356" max="4356" width="10.33203125" style="171" bestFit="1" customWidth="1"/>
    <col min="4357" max="4357" width="11.5" style="171" bestFit="1" customWidth="1"/>
    <col min="4358" max="4366" width="11" style="171" customWidth="1"/>
    <col min="4367" max="4372" width="10" style="171" customWidth="1"/>
    <col min="4373" max="4608" width="8.83203125" style="171"/>
    <col min="4609" max="4609" width="4.1640625" style="171" customWidth="1"/>
    <col min="4610" max="4610" width="12" style="171" bestFit="1" customWidth="1"/>
    <col min="4611" max="4611" width="8.1640625" style="171" bestFit="1" customWidth="1"/>
    <col min="4612" max="4612" width="10.33203125" style="171" bestFit="1" customWidth="1"/>
    <col min="4613" max="4613" width="11.5" style="171" bestFit="1" customWidth="1"/>
    <col min="4614" max="4622" width="11" style="171" customWidth="1"/>
    <col min="4623" max="4628" width="10" style="171" customWidth="1"/>
    <col min="4629" max="4864" width="8.83203125" style="171"/>
    <col min="4865" max="4865" width="4.1640625" style="171" customWidth="1"/>
    <col min="4866" max="4866" width="12" style="171" bestFit="1" customWidth="1"/>
    <col min="4867" max="4867" width="8.1640625" style="171" bestFit="1" customWidth="1"/>
    <col min="4868" max="4868" width="10.33203125" style="171" bestFit="1" customWidth="1"/>
    <col min="4869" max="4869" width="11.5" style="171" bestFit="1" customWidth="1"/>
    <col min="4870" max="4878" width="11" style="171" customWidth="1"/>
    <col min="4879" max="4884" width="10" style="171" customWidth="1"/>
    <col min="4885" max="5120" width="8.83203125" style="171"/>
    <col min="5121" max="5121" width="4.1640625" style="171" customWidth="1"/>
    <col min="5122" max="5122" width="12" style="171" bestFit="1" customWidth="1"/>
    <col min="5123" max="5123" width="8.1640625" style="171" bestFit="1" customWidth="1"/>
    <col min="5124" max="5124" width="10.33203125" style="171" bestFit="1" customWidth="1"/>
    <col min="5125" max="5125" width="11.5" style="171" bestFit="1" customWidth="1"/>
    <col min="5126" max="5134" width="11" style="171" customWidth="1"/>
    <col min="5135" max="5140" width="10" style="171" customWidth="1"/>
    <col min="5141" max="5376" width="8.83203125" style="171"/>
    <col min="5377" max="5377" width="4.1640625" style="171" customWidth="1"/>
    <col min="5378" max="5378" width="12" style="171" bestFit="1" customWidth="1"/>
    <col min="5379" max="5379" width="8.1640625" style="171" bestFit="1" customWidth="1"/>
    <col min="5380" max="5380" width="10.33203125" style="171" bestFit="1" customWidth="1"/>
    <col min="5381" max="5381" width="11.5" style="171" bestFit="1" customWidth="1"/>
    <col min="5382" max="5390" width="11" style="171" customWidth="1"/>
    <col min="5391" max="5396" width="10" style="171" customWidth="1"/>
    <col min="5397" max="5632" width="8.83203125" style="171"/>
    <col min="5633" max="5633" width="4.1640625" style="171" customWidth="1"/>
    <col min="5634" max="5634" width="12" style="171" bestFit="1" customWidth="1"/>
    <col min="5635" max="5635" width="8.1640625" style="171" bestFit="1" customWidth="1"/>
    <col min="5636" max="5636" width="10.33203125" style="171" bestFit="1" customWidth="1"/>
    <col min="5637" max="5637" width="11.5" style="171" bestFit="1" customWidth="1"/>
    <col min="5638" max="5646" width="11" style="171" customWidth="1"/>
    <col min="5647" max="5652" width="10" style="171" customWidth="1"/>
    <col min="5653" max="5888" width="8.83203125" style="171"/>
    <col min="5889" max="5889" width="4.1640625" style="171" customWidth="1"/>
    <col min="5890" max="5890" width="12" style="171" bestFit="1" customWidth="1"/>
    <col min="5891" max="5891" width="8.1640625" style="171" bestFit="1" customWidth="1"/>
    <col min="5892" max="5892" width="10.33203125" style="171" bestFit="1" customWidth="1"/>
    <col min="5893" max="5893" width="11.5" style="171" bestFit="1" customWidth="1"/>
    <col min="5894" max="5902" width="11" style="171" customWidth="1"/>
    <col min="5903" max="5908" width="10" style="171" customWidth="1"/>
    <col min="5909" max="6144" width="8.83203125" style="171"/>
    <col min="6145" max="6145" width="4.1640625" style="171" customWidth="1"/>
    <col min="6146" max="6146" width="12" style="171" bestFit="1" customWidth="1"/>
    <col min="6147" max="6147" width="8.1640625" style="171" bestFit="1" customWidth="1"/>
    <col min="6148" max="6148" width="10.33203125" style="171" bestFit="1" customWidth="1"/>
    <col min="6149" max="6149" width="11.5" style="171" bestFit="1" customWidth="1"/>
    <col min="6150" max="6158" width="11" style="171" customWidth="1"/>
    <col min="6159" max="6164" width="10" style="171" customWidth="1"/>
    <col min="6165" max="6400" width="8.83203125" style="171"/>
    <col min="6401" max="6401" width="4.1640625" style="171" customWidth="1"/>
    <col min="6402" max="6402" width="12" style="171" bestFit="1" customWidth="1"/>
    <col min="6403" max="6403" width="8.1640625" style="171" bestFit="1" customWidth="1"/>
    <col min="6404" max="6404" width="10.33203125" style="171" bestFit="1" customWidth="1"/>
    <col min="6405" max="6405" width="11.5" style="171" bestFit="1" customWidth="1"/>
    <col min="6406" max="6414" width="11" style="171" customWidth="1"/>
    <col min="6415" max="6420" width="10" style="171" customWidth="1"/>
    <col min="6421" max="6656" width="8.83203125" style="171"/>
    <col min="6657" max="6657" width="4.1640625" style="171" customWidth="1"/>
    <col min="6658" max="6658" width="12" style="171" bestFit="1" customWidth="1"/>
    <col min="6659" max="6659" width="8.1640625" style="171" bestFit="1" customWidth="1"/>
    <col min="6660" max="6660" width="10.33203125" style="171" bestFit="1" customWidth="1"/>
    <col min="6661" max="6661" width="11.5" style="171" bestFit="1" customWidth="1"/>
    <col min="6662" max="6670" width="11" style="171" customWidth="1"/>
    <col min="6671" max="6676" width="10" style="171" customWidth="1"/>
    <col min="6677" max="6912" width="8.83203125" style="171"/>
    <col min="6913" max="6913" width="4.1640625" style="171" customWidth="1"/>
    <col min="6914" max="6914" width="12" style="171" bestFit="1" customWidth="1"/>
    <col min="6915" max="6915" width="8.1640625" style="171" bestFit="1" customWidth="1"/>
    <col min="6916" max="6916" width="10.33203125" style="171" bestFit="1" customWidth="1"/>
    <col min="6917" max="6917" width="11.5" style="171" bestFit="1" customWidth="1"/>
    <col min="6918" max="6926" width="11" style="171" customWidth="1"/>
    <col min="6927" max="6932" width="10" style="171" customWidth="1"/>
    <col min="6933" max="7168" width="8.83203125" style="171"/>
    <col min="7169" max="7169" width="4.1640625" style="171" customWidth="1"/>
    <col min="7170" max="7170" width="12" style="171" bestFit="1" customWidth="1"/>
    <col min="7171" max="7171" width="8.1640625" style="171" bestFit="1" customWidth="1"/>
    <col min="7172" max="7172" width="10.33203125" style="171" bestFit="1" customWidth="1"/>
    <col min="7173" max="7173" width="11.5" style="171" bestFit="1" customWidth="1"/>
    <col min="7174" max="7182" width="11" style="171" customWidth="1"/>
    <col min="7183" max="7188" width="10" style="171" customWidth="1"/>
    <col min="7189" max="7424" width="8.83203125" style="171"/>
    <col min="7425" max="7425" width="4.1640625" style="171" customWidth="1"/>
    <col min="7426" max="7426" width="12" style="171" bestFit="1" customWidth="1"/>
    <col min="7427" max="7427" width="8.1640625" style="171" bestFit="1" customWidth="1"/>
    <col min="7428" max="7428" width="10.33203125" style="171" bestFit="1" customWidth="1"/>
    <col min="7429" max="7429" width="11.5" style="171" bestFit="1" customWidth="1"/>
    <col min="7430" max="7438" width="11" style="171" customWidth="1"/>
    <col min="7439" max="7444" width="10" style="171" customWidth="1"/>
    <col min="7445" max="7680" width="8.83203125" style="171"/>
    <col min="7681" max="7681" width="4.1640625" style="171" customWidth="1"/>
    <col min="7682" max="7682" width="12" style="171" bestFit="1" customWidth="1"/>
    <col min="7683" max="7683" width="8.1640625" style="171" bestFit="1" customWidth="1"/>
    <col min="7684" max="7684" width="10.33203125" style="171" bestFit="1" customWidth="1"/>
    <col min="7685" max="7685" width="11.5" style="171" bestFit="1" customWidth="1"/>
    <col min="7686" max="7694" width="11" style="171" customWidth="1"/>
    <col min="7695" max="7700" width="10" style="171" customWidth="1"/>
    <col min="7701" max="7936" width="8.83203125" style="171"/>
    <col min="7937" max="7937" width="4.1640625" style="171" customWidth="1"/>
    <col min="7938" max="7938" width="12" style="171" bestFit="1" customWidth="1"/>
    <col min="7939" max="7939" width="8.1640625" style="171" bestFit="1" customWidth="1"/>
    <col min="7940" max="7940" width="10.33203125" style="171" bestFit="1" customWidth="1"/>
    <col min="7941" max="7941" width="11.5" style="171" bestFit="1" customWidth="1"/>
    <col min="7942" max="7950" width="11" style="171" customWidth="1"/>
    <col min="7951" max="7956" width="10" style="171" customWidth="1"/>
    <col min="7957" max="8192" width="8.83203125" style="171"/>
    <col min="8193" max="8193" width="4.1640625" style="171" customWidth="1"/>
    <col min="8194" max="8194" width="12" style="171" bestFit="1" customWidth="1"/>
    <col min="8195" max="8195" width="8.1640625" style="171" bestFit="1" customWidth="1"/>
    <col min="8196" max="8196" width="10.33203125" style="171" bestFit="1" customWidth="1"/>
    <col min="8197" max="8197" width="11.5" style="171" bestFit="1" customWidth="1"/>
    <col min="8198" max="8206" width="11" style="171" customWidth="1"/>
    <col min="8207" max="8212" width="10" style="171" customWidth="1"/>
    <col min="8213" max="8448" width="8.83203125" style="171"/>
    <col min="8449" max="8449" width="4.1640625" style="171" customWidth="1"/>
    <col min="8450" max="8450" width="12" style="171" bestFit="1" customWidth="1"/>
    <col min="8451" max="8451" width="8.1640625" style="171" bestFit="1" customWidth="1"/>
    <col min="8452" max="8452" width="10.33203125" style="171" bestFit="1" customWidth="1"/>
    <col min="8453" max="8453" width="11.5" style="171" bestFit="1" customWidth="1"/>
    <col min="8454" max="8462" width="11" style="171" customWidth="1"/>
    <col min="8463" max="8468" width="10" style="171" customWidth="1"/>
    <col min="8469" max="8704" width="8.83203125" style="171"/>
    <col min="8705" max="8705" width="4.1640625" style="171" customWidth="1"/>
    <col min="8706" max="8706" width="12" style="171" bestFit="1" customWidth="1"/>
    <col min="8707" max="8707" width="8.1640625" style="171" bestFit="1" customWidth="1"/>
    <col min="8708" max="8708" width="10.33203125" style="171" bestFit="1" customWidth="1"/>
    <col min="8709" max="8709" width="11.5" style="171" bestFit="1" customWidth="1"/>
    <col min="8710" max="8718" width="11" style="171" customWidth="1"/>
    <col min="8719" max="8724" width="10" style="171" customWidth="1"/>
    <col min="8725" max="8960" width="8.83203125" style="171"/>
    <col min="8961" max="8961" width="4.1640625" style="171" customWidth="1"/>
    <col min="8962" max="8962" width="12" style="171" bestFit="1" customWidth="1"/>
    <col min="8963" max="8963" width="8.1640625" style="171" bestFit="1" customWidth="1"/>
    <col min="8964" max="8964" width="10.33203125" style="171" bestFit="1" customWidth="1"/>
    <col min="8965" max="8965" width="11.5" style="171" bestFit="1" customWidth="1"/>
    <col min="8966" max="8974" width="11" style="171" customWidth="1"/>
    <col min="8975" max="8980" width="10" style="171" customWidth="1"/>
    <col min="8981" max="9216" width="8.83203125" style="171"/>
    <col min="9217" max="9217" width="4.1640625" style="171" customWidth="1"/>
    <col min="9218" max="9218" width="12" style="171" bestFit="1" customWidth="1"/>
    <col min="9219" max="9219" width="8.1640625" style="171" bestFit="1" customWidth="1"/>
    <col min="9220" max="9220" width="10.33203125" style="171" bestFit="1" customWidth="1"/>
    <col min="9221" max="9221" width="11.5" style="171" bestFit="1" customWidth="1"/>
    <col min="9222" max="9230" width="11" style="171" customWidth="1"/>
    <col min="9231" max="9236" width="10" style="171" customWidth="1"/>
    <col min="9237" max="9472" width="8.83203125" style="171"/>
    <col min="9473" max="9473" width="4.1640625" style="171" customWidth="1"/>
    <col min="9474" max="9474" width="12" style="171" bestFit="1" customWidth="1"/>
    <col min="9475" max="9475" width="8.1640625" style="171" bestFit="1" customWidth="1"/>
    <col min="9476" max="9476" width="10.33203125" style="171" bestFit="1" customWidth="1"/>
    <col min="9477" max="9477" width="11.5" style="171" bestFit="1" customWidth="1"/>
    <col min="9478" max="9486" width="11" style="171" customWidth="1"/>
    <col min="9487" max="9492" width="10" style="171" customWidth="1"/>
    <col min="9493" max="9728" width="8.83203125" style="171"/>
    <col min="9729" max="9729" width="4.1640625" style="171" customWidth="1"/>
    <col min="9730" max="9730" width="12" style="171" bestFit="1" customWidth="1"/>
    <col min="9731" max="9731" width="8.1640625" style="171" bestFit="1" customWidth="1"/>
    <col min="9732" max="9732" width="10.33203125" style="171" bestFit="1" customWidth="1"/>
    <col min="9733" max="9733" width="11.5" style="171" bestFit="1" customWidth="1"/>
    <col min="9734" max="9742" width="11" style="171" customWidth="1"/>
    <col min="9743" max="9748" width="10" style="171" customWidth="1"/>
    <col min="9749" max="9984" width="8.83203125" style="171"/>
    <col min="9985" max="9985" width="4.1640625" style="171" customWidth="1"/>
    <col min="9986" max="9986" width="12" style="171" bestFit="1" customWidth="1"/>
    <col min="9987" max="9987" width="8.1640625" style="171" bestFit="1" customWidth="1"/>
    <col min="9988" max="9988" width="10.33203125" style="171" bestFit="1" customWidth="1"/>
    <col min="9989" max="9989" width="11.5" style="171" bestFit="1" customWidth="1"/>
    <col min="9990" max="9998" width="11" style="171" customWidth="1"/>
    <col min="9999" max="10004" width="10" style="171" customWidth="1"/>
    <col min="10005" max="10240" width="8.83203125" style="171"/>
    <col min="10241" max="10241" width="4.1640625" style="171" customWidth="1"/>
    <col min="10242" max="10242" width="12" style="171" bestFit="1" customWidth="1"/>
    <col min="10243" max="10243" width="8.1640625" style="171" bestFit="1" customWidth="1"/>
    <col min="10244" max="10244" width="10.33203125" style="171" bestFit="1" customWidth="1"/>
    <col min="10245" max="10245" width="11.5" style="171" bestFit="1" customWidth="1"/>
    <col min="10246" max="10254" width="11" style="171" customWidth="1"/>
    <col min="10255" max="10260" width="10" style="171" customWidth="1"/>
    <col min="10261" max="10496" width="8.83203125" style="171"/>
    <col min="10497" max="10497" width="4.1640625" style="171" customWidth="1"/>
    <col min="10498" max="10498" width="12" style="171" bestFit="1" customWidth="1"/>
    <col min="10499" max="10499" width="8.1640625" style="171" bestFit="1" customWidth="1"/>
    <col min="10500" max="10500" width="10.33203125" style="171" bestFit="1" customWidth="1"/>
    <col min="10501" max="10501" width="11.5" style="171" bestFit="1" customWidth="1"/>
    <col min="10502" max="10510" width="11" style="171" customWidth="1"/>
    <col min="10511" max="10516" width="10" style="171" customWidth="1"/>
    <col min="10517" max="10752" width="8.83203125" style="171"/>
    <col min="10753" max="10753" width="4.1640625" style="171" customWidth="1"/>
    <col min="10754" max="10754" width="12" style="171" bestFit="1" customWidth="1"/>
    <col min="10755" max="10755" width="8.1640625" style="171" bestFit="1" customWidth="1"/>
    <col min="10756" max="10756" width="10.33203125" style="171" bestFit="1" customWidth="1"/>
    <col min="10757" max="10757" width="11.5" style="171" bestFit="1" customWidth="1"/>
    <col min="10758" max="10766" width="11" style="171" customWidth="1"/>
    <col min="10767" max="10772" width="10" style="171" customWidth="1"/>
    <col min="10773" max="11008" width="8.83203125" style="171"/>
    <col min="11009" max="11009" width="4.1640625" style="171" customWidth="1"/>
    <col min="11010" max="11010" width="12" style="171" bestFit="1" customWidth="1"/>
    <col min="11011" max="11011" width="8.1640625" style="171" bestFit="1" customWidth="1"/>
    <col min="11012" max="11012" width="10.33203125" style="171" bestFit="1" customWidth="1"/>
    <col min="11013" max="11013" width="11.5" style="171" bestFit="1" customWidth="1"/>
    <col min="11014" max="11022" width="11" style="171" customWidth="1"/>
    <col min="11023" max="11028" width="10" style="171" customWidth="1"/>
    <col min="11029" max="11264" width="8.83203125" style="171"/>
    <col min="11265" max="11265" width="4.1640625" style="171" customWidth="1"/>
    <col min="11266" max="11266" width="12" style="171" bestFit="1" customWidth="1"/>
    <col min="11267" max="11267" width="8.1640625" style="171" bestFit="1" customWidth="1"/>
    <col min="11268" max="11268" width="10.33203125" style="171" bestFit="1" customWidth="1"/>
    <col min="11269" max="11269" width="11.5" style="171" bestFit="1" customWidth="1"/>
    <col min="11270" max="11278" width="11" style="171" customWidth="1"/>
    <col min="11279" max="11284" width="10" style="171" customWidth="1"/>
    <col min="11285" max="11520" width="8.83203125" style="171"/>
    <col min="11521" max="11521" width="4.1640625" style="171" customWidth="1"/>
    <col min="11522" max="11522" width="12" style="171" bestFit="1" customWidth="1"/>
    <col min="11523" max="11523" width="8.1640625" style="171" bestFit="1" customWidth="1"/>
    <col min="11524" max="11524" width="10.33203125" style="171" bestFit="1" customWidth="1"/>
    <col min="11525" max="11525" width="11.5" style="171" bestFit="1" customWidth="1"/>
    <col min="11526" max="11534" width="11" style="171" customWidth="1"/>
    <col min="11535" max="11540" width="10" style="171" customWidth="1"/>
    <col min="11541" max="11776" width="8.83203125" style="171"/>
    <col min="11777" max="11777" width="4.1640625" style="171" customWidth="1"/>
    <col min="11778" max="11778" width="12" style="171" bestFit="1" customWidth="1"/>
    <col min="11779" max="11779" width="8.1640625" style="171" bestFit="1" customWidth="1"/>
    <col min="11780" max="11780" width="10.33203125" style="171" bestFit="1" customWidth="1"/>
    <col min="11781" max="11781" width="11.5" style="171" bestFit="1" customWidth="1"/>
    <col min="11782" max="11790" width="11" style="171" customWidth="1"/>
    <col min="11791" max="11796" width="10" style="171" customWidth="1"/>
    <col min="11797" max="12032" width="8.83203125" style="171"/>
    <col min="12033" max="12033" width="4.1640625" style="171" customWidth="1"/>
    <col min="12034" max="12034" width="12" style="171" bestFit="1" customWidth="1"/>
    <col min="12035" max="12035" width="8.1640625" style="171" bestFit="1" customWidth="1"/>
    <col min="12036" max="12036" width="10.33203125" style="171" bestFit="1" customWidth="1"/>
    <col min="12037" max="12037" width="11.5" style="171" bestFit="1" customWidth="1"/>
    <col min="12038" max="12046" width="11" style="171" customWidth="1"/>
    <col min="12047" max="12052" width="10" style="171" customWidth="1"/>
    <col min="12053" max="12288" width="8.83203125" style="171"/>
    <col min="12289" max="12289" width="4.1640625" style="171" customWidth="1"/>
    <col min="12290" max="12290" width="12" style="171" bestFit="1" customWidth="1"/>
    <col min="12291" max="12291" width="8.1640625" style="171" bestFit="1" customWidth="1"/>
    <col min="12292" max="12292" width="10.33203125" style="171" bestFit="1" customWidth="1"/>
    <col min="12293" max="12293" width="11.5" style="171" bestFit="1" customWidth="1"/>
    <col min="12294" max="12302" width="11" style="171" customWidth="1"/>
    <col min="12303" max="12308" width="10" style="171" customWidth="1"/>
    <col min="12309" max="12544" width="8.83203125" style="171"/>
    <col min="12545" max="12545" width="4.1640625" style="171" customWidth="1"/>
    <col min="12546" max="12546" width="12" style="171" bestFit="1" customWidth="1"/>
    <col min="12547" max="12547" width="8.1640625" style="171" bestFit="1" customWidth="1"/>
    <col min="12548" max="12548" width="10.33203125" style="171" bestFit="1" customWidth="1"/>
    <col min="12549" max="12549" width="11.5" style="171" bestFit="1" customWidth="1"/>
    <col min="12550" max="12558" width="11" style="171" customWidth="1"/>
    <col min="12559" max="12564" width="10" style="171" customWidth="1"/>
    <col min="12565" max="12800" width="8.83203125" style="171"/>
    <col min="12801" max="12801" width="4.1640625" style="171" customWidth="1"/>
    <col min="12802" max="12802" width="12" style="171" bestFit="1" customWidth="1"/>
    <col min="12803" max="12803" width="8.1640625" style="171" bestFit="1" customWidth="1"/>
    <col min="12804" max="12804" width="10.33203125" style="171" bestFit="1" customWidth="1"/>
    <col min="12805" max="12805" width="11.5" style="171" bestFit="1" customWidth="1"/>
    <col min="12806" max="12814" width="11" style="171" customWidth="1"/>
    <col min="12815" max="12820" width="10" style="171" customWidth="1"/>
    <col min="12821" max="13056" width="8.83203125" style="171"/>
    <col min="13057" max="13057" width="4.1640625" style="171" customWidth="1"/>
    <col min="13058" max="13058" width="12" style="171" bestFit="1" customWidth="1"/>
    <col min="13059" max="13059" width="8.1640625" style="171" bestFit="1" customWidth="1"/>
    <col min="13060" max="13060" width="10.33203125" style="171" bestFit="1" customWidth="1"/>
    <col min="13061" max="13061" width="11.5" style="171" bestFit="1" customWidth="1"/>
    <col min="13062" max="13070" width="11" style="171" customWidth="1"/>
    <col min="13071" max="13076" width="10" style="171" customWidth="1"/>
    <col min="13077" max="13312" width="8.83203125" style="171"/>
    <col min="13313" max="13313" width="4.1640625" style="171" customWidth="1"/>
    <col min="13314" max="13314" width="12" style="171" bestFit="1" customWidth="1"/>
    <col min="13315" max="13315" width="8.1640625" style="171" bestFit="1" customWidth="1"/>
    <col min="13316" max="13316" width="10.33203125" style="171" bestFit="1" customWidth="1"/>
    <col min="13317" max="13317" width="11.5" style="171" bestFit="1" customWidth="1"/>
    <col min="13318" max="13326" width="11" style="171" customWidth="1"/>
    <col min="13327" max="13332" width="10" style="171" customWidth="1"/>
    <col min="13333" max="13568" width="8.83203125" style="171"/>
    <col min="13569" max="13569" width="4.1640625" style="171" customWidth="1"/>
    <col min="13570" max="13570" width="12" style="171" bestFit="1" customWidth="1"/>
    <col min="13571" max="13571" width="8.1640625" style="171" bestFit="1" customWidth="1"/>
    <col min="13572" max="13572" width="10.33203125" style="171" bestFit="1" customWidth="1"/>
    <col min="13573" max="13573" width="11.5" style="171" bestFit="1" customWidth="1"/>
    <col min="13574" max="13582" width="11" style="171" customWidth="1"/>
    <col min="13583" max="13588" width="10" style="171" customWidth="1"/>
    <col min="13589" max="13824" width="8.83203125" style="171"/>
    <col min="13825" max="13825" width="4.1640625" style="171" customWidth="1"/>
    <col min="13826" max="13826" width="12" style="171" bestFit="1" customWidth="1"/>
    <col min="13827" max="13827" width="8.1640625" style="171" bestFit="1" customWidth="1"/>
    <col min="13828" max="13828" width="10.33203125" style="171" bestFit="1" customWidth="1"/>
    <col min="13829" max="13829" width="11.5" style="171" bestFit="1" customWidth="1"/>
    <col min="13830" max="13838" width="11" style="171" customWidth="1"/>
    <col min="13839" max="13844" width="10" style="171" customWidth="1"/>
    <col min="13845" max="14080" width="8.83203125" style="171"/>
    <col min="14081" max="14081" width="4.1640625" style="171" customWidth="1"/>
    <col min="14082" max="14082" width="12" style="171" bestFit="1" customWidth="1"/>
    <col min="14083" max="14083" width="8.1640625" style="171" bestFit="1" customWidth="1"/>
    <col min="14084" max="14084" width="10.33203125" style="171" bestFit="1" customWidth="1"/>
    <col min="14085" max="14085" width="11.5" style="171" bestFit="1" customWidth="1"/>
    <col min="14086" max="14094" width="11" style="171" customWidth="1"/>
    <col min="14095" max="14100" width="10" style="171" customWidth="1"/>
    <col min="14101" max="14336" width="8.83203125" style="171"/>
    <col min="14337" max="14337" width="4.1640625" style="171" customWidth="1"/>
    <col min="14338" max="14338" width="12" style="171" bestFit="1" customWidth="1"/>
    <col min="14339" max="14339" width="8.1640625" style="171" bestFit="1" customWidth="1"/>
    <col min="14340" max="14340" width="10.33203125" style="171" bestFit="1" customWidth="1"/>
    <col min="14341" max="14341" width="11.5" style="171" bestFit="1" customWidth="1"/>
    <col min="14342" max="14350" width="11" style="171" customWidth="1"/>
    <col min="14351" max="14356" width="10" style="171" customWidth="1"/>
    <col min="14357" max="14592" width="8.83203125" style="171"/>
    <col min="14593" max="14593" width="4.1640625" style="171" customWidth="1"/>
    <col min="14594" max="14594" width="12" style="171" bestFit="1" customWidth="1"/>
    <col min="14595" max="14595" width="8.1640625" style="171" bestFit="1" customWidth="1"/>
    <col min="14596" max="14596" width="10.33203125" style="171" bestFit="1" customWidth="1"/>
    <col min="14597" max="14597" width="11.5" style="171" bestFit="1" customWidth="1"/>
    <col min="14598" max="14606" width="11" style="171" customWidth="1"/>
    <col min="14607" max="14612" width="10" style="171" customWidth="1"/>
    <col min="14613" max="14848" width="8.83203125" style="171"/>
    <col min="14849" max="14849" width="4.1640625" style="171" customWidth="1"/>
    <col min="14850" max="14850" width="12" style="171" bestFit="1" customWidth="1"/>
    <col min="14851" max="14851" width="8.1640625" style="171" bestFit="1" customWidth="1"/>
    <col min="14852" max="14852" width="10.33203125" style="171" bestFit="1" customWidth="1"/>
    <col min="14853" max="14853" width="11.5" style="171" bestFit="1" customWidth="1"/>
    <col min="14854" max="14862" width="11" style="171" customWidth="1"/>
    <col min="14863" max="14868" width="10" style="171" customWidth="1"/>
    <col min="14869" max="15104" width="8.83203125" style="171"/>
    <col min="15105" max="15105" width="4.1640625" style="171" customWidth="1"/>
    <col min="15106" max="15106" width="12" style="171" bestFit="1" customWidth="1"/>
    <col min="15107" max="15107" width="8.1640625" style="171" bestFit="1" customWidth="1"/>
    <col min="15108" max="15108" width="10.33203125" style="171" bestFit="1" customWidth="1"/>
    <col min="15109" max="15109" width="11.5" style="171" bestFit="1" customWidth="1"/>
    <col min="15110" max="15118" width="11" style="171" customWidth="1"/>
    <col min="15119" max="15124" width="10" style="171" customWidth="1"/>
    <col min="15125" max="15360" width="8.83203125" style="171"/>
    <col min="15361" max="15361" width="4.1640625" style="171" customWidth="1"/>
    <col min="15362" max="15362" width="12" style="171" bestFit="1" customWidth="1"/>
    <col min="15363" max="15363" width="8.1640625" style="171" bestFit="1" customWidth="1"/>
    <col min="15364" max="15364" width="10.33203125" style="171" bestFit="1" customWidth="1"/>
    <col min="15365" max="15365" width="11.5" style="171" bestFit="1" customWidth="1"/>
    <col min="15366" max="15374" width="11" style="171" customWidth="1"/>
    <col min="15375" max="15380" width="10" style="171" customWidth="1"/>
    <col min="15381" max="15616" width="8.83203125" style="171"/>
    <col min="15617" max="15617" width="4.1640625" style="171" customWidth="1"/>
    <col min="15618" max="15618" width="12" style="171" bestFit="1" customWidth="1"/>
    <col min="15619" max="15619" width="8.1640625" style="171" bestFit="1" customWidth="1"/>
    <col min="15620" max="15620" width="10.33203125" style="171" bestFit="1" customWidth="1"/>
    <col min="15621" max="15621" width="11.5" style="171" bestFit="1" customWidth="1"/>
    <col min="15622" max="15630" width="11" style="171" customWidth="1"/>
    <col min="15631" max="15636" width="10" style="171" customWidth="1"/>
    <col min="15637" max="15872" width="8.83203125" style="171"/>
    <col min="15873" max="15873" width="4.1640625" style="171" customWidth="1"/>
    <col min="15874" max="15874" width="12" style="171" bestFit="1" customWidth="1"/>
    <col min="15875" max="15875" width="8.1640625" style="171" bestFit="1" customWidth="1"/>
    <col min="15876" max="15876" width="10.33203125" style="171" bestFit="1" customWidth="1"/>
    <col min="15877" max="15877" width="11.5" style="171" bestFit="1" customWidth="1"/>
    <col min="15878" max="15886" width="11" style="171" customWidth="1"/>
    <col min="15887" max="15892" width="10" style="171" customWidth="1"/>
    <col min="15893" max="16128" width="8.83203125" style="171"/>
    <col min="16129" max="16129" width="4.1640625" style="171" customWidth="1"/>
    <col min="16130" max="16130" width="12" style="171" bestFit="1" customWidth="1"/>
    <col min="16131" max="16131" width="8.1640625" style="171" bestFit="1" customWidth="1"/>
    <col min="16132" max="16132" width="10.33203125" style="171" bestFit="1" customWidth="1"/>
    <col min="16133" max="16133" width="11.5" style="171" bestFit="1" customWidth="1"/>
    <col min="16134" max="16142" width="11" style="171" customWidth="1"/>
    <col min="16143" max="16148" width="10" style="171" customWidth="1"/>
    <col min="16149" max="16384" width="8.83203125" style="171"/>
  </cols>
  <sheetData>
    <row r="1" spans="2:14" ht="25" thickBot="1">
      <c r="B1" s="390" t="s">
        <v>1170</v>
      </c>
      <c r="C1" s="390"/>
      <c r="D1" s="390"/>
      <c r="E1" s="390"/>
      <c r="F1" s="390"/>
      <c r="G1" s="390"/>
      <c r="H1" s="390"/>
      <c r="I1" s="390"/>
      <c r="J1" s="390"/>
      <c r="K1" s="391"/>
      <c r="L1" s="391"/>
      <c r="M1" s="391"/>
      <c r="N1" s="391"/>
    </row>
    <row r="2" spans="2:14" ht="16" thickTop="1" thickBot="1">
      <c r="B2" s="283" t="s">
        <v>1172</v>
      </c>
      <c r="C2" s="310" t="s">
        <v>248</v>
      </c>
      <c r="D2" s="311" t="s">
        <v>381</v>
      </c>
      <c r="E2" s="312" t="s">
        <v>249</v>
      </c>
      <c r="F2" s="313" t="s">
        <v>768</v>
      </c>
      <c r="G2" s="314" t="s">
        <v>6</v>
      </c>
      <c r="H2" s="314" t="s">
        <v>7</v>
      </c>
      <c r="I2" s="314" t="s">
        <v>8</v>
      </c>
      <c r="J2" s="315" t="s">
        <v>9</v>
      </c>
      <c r="K2" s="314" t="s">
        <v>10</v>
      </c>
      <c r="L2" s="314" t="s">
        <v>11</v>
      </c>
      <c r="M2" s="313" t="s">
        <v>12</v>
      </c>
      <c r="N2" s="315" t="s">
        <v>13</v>
      </c>
    </row>
    <row r="3" spans="2:14" ht="15">
      <c r="B3" s="316">
        <v>1</v>
      </c>
      <c r="C3" s="317" t="s">
        <v>302</v>
      </c>
      <c r="D3" s="318" t="s">
        <v>382</v>
      </c>
      <c r="E3" s="319" t="s">
        <v>427</v>
      </c>
      <c r="F3" s="320" t="s">
        <v>428</v>
      </c>
      <c r="G3" s="321" t="s">
        <v>429</v>
      </c>
      <c r="H3" s="321" t="s">
        <v>430</v>
      </c>
      <c r="I3" s="321" t="s">
        <v>431</v>
      </c>
      <c r="J3" s="322" t="s">
        <v>432</v>
      </c>
      <c r="K3" s="321" t="s">
        <v>433</v>
      </c>
      <c r="L3" s="321" t="s">
        <v>434</v>
      </c>
      <c r="M3" s="320" t="s">
        <v>435</v>
      </c>
      <c r="N3" s="322" t="s">
        <v>436</v>
      </c>
    </row>
    <row r="4" spans="2:14" ht="15">
      <c r="B4" s="323">
        <v>3</v>
      </c>
      <c r="C4" s="324" t="s">
        <v>699</v>
      </c>
      <c r="D4" s="325" t="s">
        <v>691</v>
      </c>
      <c r="E4" s="326" t="s">
        <v>1060</v>
      </c>
      <c r="F4" s="327" t="s">
        <v>1061</v>
      </c>
      <c r="G4" s="328" t="s">
        <v>1062</v>
      </c>
      <c r="H4" s="328" t="s">
        <v>1063</v>
      </c>
      <c r="I4" s="328" t="s">
        <v>1064</v>
      </c>
      <c r="J4" s="329" t="s">
        <v>1065</v>
      </c>
      <c r="K4" s="328" t="s">
        <v>1066</v>
      </c>
      <c r="L4" s="328" t="s">
        <v>1067</v>
      </c>
      <c r="M4" s="327" t="s">
        <v>1068</v>
      </c>
      <c r="N4" s="329" t="s">
        <v>1069</v>
      </c>
    </row>
    <row r="5" spans="2:14" ht="15">
      <c r="B5" s="323">
        <v>4</v>
      </c>
      <c r="C5" s="324" t="s">
        <v>360</v>
      </c>
      <c r="D5" s="325" t="s">
        <v>382</v>
      </c>
      <c r="E5" s="326" t="s">
        <v>454</v>
      </c>
      <c r="F5" s="327" t="s">
        <v>455</v>
      </c>
      <c r="G5" s="328" t="s">
        <v>456</v>
      </c>
      <c r="H5" s="328" t="s">
        <v>457</v>
      </c>
      <c r="I5" s="328" t="s">
        <v>458</v>
      </c>
      <c r="J5" s="329" t="s">
        <v>459</v>
      </c>
      <c r="K5" s="328" t="s">
        <v>460</v>
      </c>
      <c r="L5" s="328" t="s">
        <v>461</v>
      </c>
      <c r="M5" s="327" t="s">
        <v>462</v>
      </c>
      <c r="N5" s="329" t="s">
        <v>463</v>
      </c>
    </row>
    <row r="6" spans="2:14" ht="15">
      <c r="B6" s="323">
        <v>5</v>
      </c>
      <c r="C6" s="324" t="s">
        <v>702</v>
      </c>
      <c r="D6" s="325" t="s">
        <v>691</v>
      </c>
      <c r="E6" s="326" t="s">
        <v>1086</v>
      </c>
      <c r="F6" s="327" t="s">
        <v>1087</v>
      </c>
      <c r="G6" s="328" t="s">
        <v>1088</v>
      </c>
      <c r="H6" s="328" t="s">
        <v>1089</v>
      </c>
      <c r="I6" s="328" t="s">
        <v>1090</v>
      </c>
      <c r="J6" s="329" t="s">
        <v>1091</v>
      </c>
      <c r="K6" s="328" t="s">
        <v>1092</v>
      </c>
      <c r="L6" s="328" t="s">
        <v>1093</v>
      </c>
      <c r="M6" s="327" t="s">
        <v>1094</v>
      </c>
      <c r="N6" s="329"/>
    </row>
    <row r="7" spans="2:14" ht="15">
      <c r="B7" s="323">
        <v>6</v>
      </c>
      <c r="C7" s="324" t="s">
        <v>291</v>
      </c>
      <c r="D7" s="325" t="s">
        <v>382</v>
      </c>
      <c r="E7" s="326" t="s">
        <v>1304</v>
      </c>
      <c r="F7" s="327" t="s">
        <v>420</v>
      </c>
      <c r="G7" s="328" t="s">
        <v>421</v>
      </c>
      <c r="H7" s="328" t="s">
        <v>422</v>
      </c>
      <c r="I7" s="328" t="s">
        <v>423</v>
      </c>
      <c r="J7" s="329" t="s">
        <v>424</v>
      </c>
      <c r="K7" s="328" t="s">
        <v>425</v>
      </c>
      <c r="L7" s="328" t="s">
        <v>426</v>
      </c>
      <c r="M7" s="327"/>
      <c r="N7" s="329"/>
    </row>
    <row r="8" spans="2:14" ht="15">
      <c r="B8" s="323">
        <v>7</v>
      </c>
      <c r="C8" s="324" t="s">
        <v>801</v>
      </c>
      <c r="D8" s="325" t="s">
        <v>693</v>
      </c>
      <c r="E8" s="326" t="s">
        <v>1031</v>
      </c>
      <c r="F8" s="327" t="s">
        <v>1032</v>
      </c>
      <c r="G8" s="328" t="s">
        <v>1033</v>
      </c>
      <c r="H8" s="328" t="s">
        <v>1034</v>
      </c>
      <c r="I8" s="328" t="s">
        <v>1035</v>
      </c>
      <c r="J8" s="329" t="s">
        <v>1036</v>
      </c>
      <c r="K8" s="328" t="s">
        <v>1037</v>
      </c>
      <c r="L8" s="328" t="s">
        <v>1038</v>
      </c>
      <c r="M8" s="327" t="s">
        <v>1039</v>
      </c>
      <c r="N8" s="329" t="s">
        <v>1040</v>
      </c>
    </row>
    <row r="9" spans="2:14" ht="15">
      <c r="B9" s="323">
        <v>8</v>
      </c>
      <c r="C9" s="324" t="s">
        <v>523</v>
      </c>
      <c r="D9" s="325" t="s">
        <v>692</v>
      </c>
      <c r="E9" s="326" t="s">
        <v>1138</v>
      </c>
      <c r="F9" s="327" t="s">
        <v>732</v>
      </c>
      <c r="G9" s="328" t="s">
        <v>734</v>
      </c>
      <c r="H9" s="328" t="s">
        <v>733</v>
      </c>
      <c r="I9" s="328" t="s">
        <v>1139</v>
      </c>
      <c r="J9" s="329" t="s">
        <v>1140</v>
      </c>
      <c r="K9" s="328" t="s">
        <v>1141</v>
      </c>
      <c r="L9" s="328" t="s">
        <v>1142</v>
      </c>
      <c r="M9" s="327" t="s">
        <v>1143</v>
      </c>
      <c r="N9" s="329" t="s">
        <v>1144</v>
      </c>
    </row>
    <row r="10" spans="2:14" ht="15">
      <c r="B10" s="323">
        <v>9</v>
      </c>
      <c r="C10" s="324" t="s">
        <v>327</v>
      </c>
      <c r="D10" s="325" t="s">
        <v>382</v>
      </c>
      <c r="E10" s="326" t="s">
        <v>57</v>
      </c>
      <c r="F10" s="327" t="s">
        <v>445</v>
      </c>
      <c r="G10" s="328" t="s">
        <v>446</v>
      </c>
      <c r="H10" s="328" t="s">
        <v>447</v>
      </c>
      <c r="I10" s="328" t="s">
        <v>448</v>
      </c>
      <c r="J10" s="329" t="s">
        <v>449</v>
      </c>
      <c r="K10" s="328" t="s">
        <v>450</v>
      </c>
      <c r="L10" s="328" t="s">
        <v>451</v>
      </c>
      <c r="M10" s="327" t="s">
        <v>452</v>
      </c>
      <c r="N10" s="329" t="s">
        <v>453</v>
      </c>
    </row>
    <row r="11" spans="2:14" ht="15">
      <c r="B11" s="323">
        <v>11</v>
      </c>
      <c r="C11" s="324" t="s">
        <v>270</v>
      </c>
      <c r="D11" s="325" t="s">
        <v>382</v>
      </c>
      <c r="E11" s="326" t="s">
        <v>45</v>
      </c>
      <c r="F11" s="327" t="s">
        <v>401</v>
      </c>
      <c r="G11" s="328" t="s">
        <v>402</v>
      </c>
      <c r="H11" s="328" t="s">
        <v>403</v>
      </c>
      <c r="I11" s="328" t="s">
        <v>404</v>
      </c>
      <c r="J11" s="329" t="s">
        <v>405</v>
      </c>
      <c r="K11" s="328" t="s">
        <v>406</v>
      </c>
      <c r="L11" s="328" t="s">
        <v>407</v>
      </c>
      <c r="M11" s="327" t="s">
        <v>408</v>
      </c>
      <c r="N11" s="329" t="s">
        <v>409</v>
      </c>
    </row>
    <row r="12" spans="2:14" ht="15">
      <c r="B12" s="323">
        <v>12</v>
      </c>
      <c r="C12" s="324" t="s">
        <v>171</v>
      </c>
      <c r="D12" s="325" t="s">
        <v>692</v>
      </c>
      <c r="E12" s="326" t="s">
        <v>1114</v>
      </c>
      <c r="F12" s="327" t="s">
        <v>736</v>
      </c>
      <c r="G12" s="328" t="s">
        <v>735</v>
      </c>
      <c r="H12" s="328" t="s">
        <v>737</v>
      </c>
      <c r="I12" s="328" t="s">
        <v>1115</v>
      </c>
      <c r="J12" s="329" t="s">
        <v>1116</v>
      </c>
      <c r="K12" s="328" t="s">
        <v>1117</v>
      </c>
      <c r="L12" s="328" t="s">
        <v>1118</v>
      </c>
      <c r="M12" s="327" t="s">
        <v>1119</v>
      </c>
      <c r="N12" s="329"/>
    </row>
    <row r="13" spans="2:14" ht="15">
      <c r="B13" s="323">
        <v>13</v>
      </c>
      <c r="C13" s="324" t="s">
        <v>14</v>
      </c>
      <c r="D13" s="325" t="s">
        <v>382</v>
      </c>
      <c r="E13" s="326" t="s">
        <v>46</v>
      </c>
      <c r="F13" s="327" t="s">
        <v>383</v>
      </c>
      <c r="G13" s="328" t="s">
        <v>384</v>
      </c>
      <c r="H13" s="328" t="s">
        <v>385</v>
      </c>
      <c r="I13" s="328" t="s">
        <v>386</v>
      </c>
      <c r="J13" s="329" t="s">
        <v>387</v>
      </c>
      <c r="K13" s="328" t="s">
        <v>388</v>
      </c>
      <c r="L13" s="328" t="s">
        <v>389</v>
      </c>
      <c r="M13" s="327" t="s">
        <v>390</v>
      </c>
      <c r="N13" s="329" t="s">
        <v>391</v>
      </c>
    </row>
    <row r="14" spans="2:14" ht="15">
      <c r="B14" s="323">
        <v>14</v>
      </c>
      <c r="C14" s="324" t="s">
        <v>783</v>
      </c>
      <c r="D14" s="325" t="s">
        <v>693</v>
      </c>
      <c r="E14" s="326" t="s">
        <v>1021</v>
      </c>
      <c r="F14" s="327" t="s">
        <v>1022</v>
      </c>
      <c r="G14" s="328" t="s">
        <v>1023</v>
      </c>
      <c r="H14" s="328" t="s">
        <v>1024</v>
      </c>
      <c r="I14" s="328" t="s">
        <v>1025</v>
      </c>
      <c r="J14" s="329" t="s">
        <v>1026</v>
      </c>
      <c r="K14" s="328" t="s">
        <v>1027</v>
      </c>
      <c r="L14" s="328" t="s">
        <v>1028</v>
      </c>
      <c r="M14" s="327" t="s">
        <v>1029</v>
      </c>
      <c r="N14" s="329" t="s">
        <v>1030</v>
      </c>
    </row>
    <row r="15" spans="2:14" ht="15">
      <c r="B15" s="323">
        <v>16</v>
      </c>
      <c r="C15" s="324" t="s">
        <v>1164</v>
      </c>
      <c r="D15" s="325" t="s">
        <v>691</v>
      </c>
      <c r="E15" s="326" t="s">
        <v>1095</v>
      </c>
      <c r="F15" s="327" t="s">
        <v>1096</v>
      </c>
      <c r="G15" s="328" t="s">
        <v>1097</v>
      </c>
      <c r="H15" s="328" t="s">
        <v>1098</v>
      </c>
      <c r="I15" s="328" t="s">
        <v>1099</v>
      </c>
      <c r="J15" s="329" t="s">
        <v>1100</v>
      </c>
      <c r="K15" s="328" t="s">
        <v>1101</v>
      </c>
      <c r="L15" s="328" t="s">
        <v>1102</v>
      </c>
      <c r="M15" s="327" t="s">
        <v>1103</v>
      </c>
      <c r="N15" s="329" t="s">
        <v>1104</v>
      </c>
    </row>
    <row r="16" spans="2:14" ht="15">
      <c r="B16" s="323">
        <v>17</v>
      </c>
      <c r="C16" s="324" t="s">
        <v>170</v>
      </c>
      <c r="D16" s="325" t="s">
        <v>693</v>
      </c>
      <c r="E16" s="326" t="s">
        <v>1011</v>
      </c>
      <c r="F16" s="327" t="s">
        <v>1012</v>
      </c>
      <c r="G16" s="328" t="s">
        <v>1013</v>
      </c>
      <c r="H16" s="328" t="s">
        <v>1014</v>
      </c>
      <c r="I16" s="328" t="s">
        <v>1015</v>
      </c>
      <c r="J16" s="329" t="s">
        <v>1016</v>
      </c>
      <c r="K16" s="328" t="s">
        <v>1017</v>
      </c>
      <c r="L16" s="328" t="s">
        <v>1018</v>
      </c>
      <c r="M16" s="327" t="s">
        <v>1019</v>
      </c>
      <c r="N16" s="329" t="s">
        <v>1020</v>
      </c>
    </row>
    <row r="17" spans="2:14" ht="15">
      <c r="B17" s="323">
        <v>19</v>
      </c>
      <c r="C17" s="324" t="s">
        <v>280</v>
      </c>
      <c r="D17" s="325" t="s">
        <v>382</v>
      </c>
      <c r="E17" s="326" t="s">
        <v>169</v>
      </c>
      <c r="F17" s="327" t="s">
        <v>410</v>
      </c>
      <c r="G17" s="328" t="s">
        <v>411</v>
      </c>
      <c r="H17" s="328" t="s">
        <v>412</v>
      </c>
      <c r="I17" s="328" t="s">
        <v>413</v>
      </c>
      <c r="J17" s="329" t="s">
        <v>414</v>
      </c>
      <c r="K17" s="328" t="s">
        <v>415</v>
      </c>
      <c r="L17" s="328" t="s">
        <v>416</v>
      </c>
      <c r="M17" s="327" t="s">
        <v>417</v>
      </c>
      <c r="N17" s="329" t="s">
        <v>418</v>
      </c>
    </row>
    <row r="18" spans="2:14" ht="15">
      <c r="B18" s="323">
        <v>20</v>
      </c>
      <c r="C18" s="330" t="s">
        <v>703</v>
      </c>
      <c r="D18" s="325" t="s">
        <v>691</v>
      </c>
      <c r="E18" s="331" t="s">
        <v>1167</v>
      </c>
      <c r="F18" s="332" t="s">
        <v>731</v>
      </c>
      <c r="G18" s="290" t="s">
        <v>1105</v>
      </c>
      <c r="H18" s="290" t="s">
        <v>1106</v>
      </c>
      <c r="I18" s="290" t="s">
        <v>1107</v>
      </c>
      <c r="J18" s="291" t="s">
        <v>1108</v>
      </c>
      <c r="K18" s="290" t="s">
        <v>1109</v>
      </c>
      <c r="L18" s="290" t="s">
        <v>1110</v>
      </c>
      <c r="M18" s="332" t="s">
        <v>1111</v>
      </c>
      <c r="N18" s="291" t="s">
        <v>1112</v>
      </c>
    </row>
    <row r="19" spans="2:14" ht="15">
      <c r="B19" s="323">
        <v>21</v>
      </c>
      <c r="C19" s="330" t="s">
        <v>1305</v>
      </c>
      <c r="D19" s="325" t="s">
        <v>382</v>
      </c>
      <c r="E19" s="331" t="s">
        <v>1306</v>
      </c>
      <c r="F19" s="332" t="s">
        <v>1307</v>
      </c>
      <c r="G19" s="290" t="s">
        <v>1308</v>
      </c>
      <c r="H19" s="290" t="s">
        <v>1309</v>
      </c>
      <c r="I19" s="290" t="s">
        <v>1310</v>
      </c>
      <c r="J19" s="291" t="s">
        <v>1311</v>
      </c>
      <c r="K19" s="290" t="s">
        <v>1312</v>
      </c>
      <c r="L19" s="290" t="s">
        <v>1313</v>
      </c>
      <c r="M19" s="332" t="s">
        <v>1314</v>
      </c>
      <c r="N19" s="291"/>
    </row>
    <row r="20" spans="2:14" ht="15">
      <c r="B20" s="323">
        <v>22</v>
      </c>
      <c r="C20" s="330" t="s">
        <v>1315</v>
      </c>
      <c r="D20" s="325" t="s">
        <v>692</v>
      </c>
      <c r="E20" s="331" t="s">
        <v>1129</v>
      </c>
      <c r="F20" s="332" t="s">
        <v>1130</v>
      </c>
      <c r="G20" s="290" t="s">
        <v>1131</v>
      </c>
      <c r="H20" s="290" t="s">
        <v>1132</v>
      </c>
      <c r="I20" s="290" t="s">
        <v>1133</v>
      </c>
      <c r="J20" s="291" t="s">
        <v>1134</v>
      </c>
      <c r="K20" s="290" t="s">
        <v>1135</v>
      </c>
      <c r="L20" s="290" t="s">
        <v>1136</v>
      </c>
      <c r="M20" s="332" t="s">
        <v>1137</v>
      </c>
      <c r="N20" s="291"/>
    </row>
    <row r="21" spans="2:14" s="176" customFormat="1" ht="15">
      <c r="B21" s="323">
        <v>24</v>
      </c>
      <c r="C21" s="330" t="s">
        <v>701</v>
      </c>
      <c r="D21" s="325" t="s">
        <v>691</v>
      </c>
      <c r="E21" s="331" t="s">
        <v>1051</v>
      </c>
      <c r="F21" s="332" t="s">
        <v>1052</v>
      </c>
      <c r="G21" s="290" t="s">
        <v>1053</v>
      </c>
      <c r="H21" s="290" t="s">
        <v>1054</v>
      </c>
      <c r="I21" s="290" t="s">
        <v>1055</v>
      </c>
      <c r="J21" s="291" t="s">
        <v>1056</v>
      </c>
      <c r="K21" s="290" t="s">
        <v>1057</v>
      </c>
      <c r="L21" s="290" t="s">
        <v>1058</v>
      </c>
      <c r="M21" s="332" t="s">
        <v>1059</v>
      </c>
      <c r="N21" s="291"/>
    </row>
    <row r="22" spans="2:14" ht="15">
      <c r="B22" s="323">
        <v>25</v>
      </c>
      <c r="C22" s="330" t="s">
        <v>700</v>
      </c>
      <c r="D22" s="325" t="s">
        <v>691</v>
      </c>
      <c r="E22" s="331" t="s">
        <v>1079</v>
      </c>
      <c r="F22" s="332" t="s">
        <v>1080</v>
      </c>
      <c r="G22" s="290" t="s">
        <v>728</v>
      </c>
      <c r="H22" s="290" t="s">
        <v>729</v>
      </c>
      <c r="I22" s="290" t="s">
        <v>1081</v>
      </c>
      <c r="J22" s="291" t="s">
        <v>1082</v>
      </c>
      <c r="K22" s="290" t="s">
        <v>1083</v>
      </c>
      <c r="L22" s="290" t="s">
        <v>730</v>
      </c>
      <c r="M22" s="332" t="s">
        <v>1084</v>
      </c>
      <c r="N22" s="291" t="s">
        <v>1085</v>
      </c>
    </row>
    <row r="23" spans="2:14" s="176" customFormat="1" ht="15">
      <c r="B23" s="323">
        <v>26</v>
      </c>
      <c r="C23" s="330" t="s">
        <v>361</v>
      </c>
      <c r="D23" s="325" t="s">
        <v>382</v>
      </c>
      <c r="E23" s="331" t="s">
        <v>1316</v>
      </c>
      <c r="F23" s="332" t="s">
        <v>465</v>
      </c>
      <c r="G23" s="290" t="s">
        <v>466</v>
      </c>
      <c r="H23" s="290" t="s">
        <v>467</v>
      </c>
      <c r="I23" s="290" t="s">
        <v>468</v>
      </c>
      <c r="J23" s="291" t="s">
        <v>469</v>
      </c>
      <c r="K23" s="290" t="s">
        <v>470</v>
      </c>
      <c r="L23" s="290" t="s">
        <v>471</v>
      </c>
      <c r="M23" s="332" t="s">
        <v>472</v>
      </c>
      <c r="N23" s="291" t="s">
        <v>473</v>
      </c>
    </row>
    <row r="24" spans="2:14" s="176" customFormat="1" ht="15">
      <c r="B24" s="323">
        <v>27</v>
      </c>
      <c r="C24" s="330" t="s">
        <v>259</v>
      </c>
      <c r="D24" s="333" t="s">
        <v>382</v>
      </c>
      <c r="E24" s="331" t="s">
        <v>55</v>
      </c>
      <c r="F24" s="332" t="s">
        <v>392</v>
      </c>
      <c r="G24" s="290" t="s">
        <v>393</v>
      </c>
      <c r="H24" s="290" t="s">
        <v>394</v>
      </c>
      <c r="I24" s="290" t="s">
        <v>395</v>
      </c>
      <c r="J24" s="291" t="s">
        <v>396</v>
      </c>
      <c r="K24" s="290" t="s">
        <v>397</v>
      </c>
      <c r="L24" s="290" t="s">
        <v>398</v>
      </c>
      <c r="M24" s="332" t="s">
        <v>399</v>
      </c>
      <c r="N24" s="291" t="s">
        <v>400</v>
      </c>
    </row>
    <row r="25" spans="2:14" s="176" customFormat="1" ht="15">
      <c r="B25" s="323">
        <v>28</v>
      </c>
      <c r="C25" s="330" t="s">
        <v>1317</v>
      </c>
      <c r="D25" s="333" t="s">
        <v>692</v>
      </c>
      <c r="E25" s="331" t="s">
        <v>1120</v>
      </c>
      <c r="F25" s="332" t="s">
        <v>1121</v>
      </c>
      <c r="G25" s="290" t="s">
        <v>1122</v>
      </c>
      <c r="H25" s="290" t="s">
        <v>1123</v>
      </c>
      <c r="I25" s="290" t="s">
        <v>1124</v>
      </c>
      <c r="J25" s="291" t="s">
        <v>1125</v>
      </c>
      <c r="K25" s="290" t="s">
        <v>1126</v>
      </c>
      <c r="L25" s="290" t="s">
        <v>1127</v>
      </c>
      <c r="M25" s="332" t="s">
        <v>1128</v>
      </c>
      <c r="N25" s="291"/>
    </row>
    <row r="26" spans="2:14" s="176" customFormat="1" ht="15">
      <c r="B26" s="323">
        <v>29</v>
      </c>
      <c r="C26" s="330" t="s">
        <v>790</v>
      </c>
      <c r="D26" s="333" t="s">
        <v>693</v>
      </c>
      <c r="E26" s="331" t="s">
        <v>1041</v>
      </c>
      <c r="F26" s="332" t="s">
        <v>1042</v>
      </c>
      <c r="G26" s="290" t="s">
        <v>1043</v>
      </c>
      <c r="H26" s="290" t="s">
        <v>1044</v>
      </c>
      <c r="I26" s="290" t="s">
        <v>1045</v>
      </c>
      <c r="J26" s="291" t="s">
        <v>1046</v>
      </c>
      <c r="K26" s="290" t="s">
        <v>1047</v>
      </c>
      <c r="L26" s="290" t="s">
        <v>1048</v>
      </c>
      <c r="M26" s="332" t="s">
        <v>1049</v>
      </c>
      <c r="N26" s="291" t="s">
        <v>1050</v>
      </c>
    </row>
    <row r="27" spans="2:14" ht="15">
      <c r="B27" s="323">
        <v>30</v>
      </c>
      <c r="C27" s="330" t="s">
        <v>320</v>
      </c>
      <c r="D27" s="333" t="s">
        <v>382</v>
      </c>
      <c r="E27" s="331" t="s">
        <v>1318</v>
      </c>
      <c r="F27" s="332" t="s">
        <v>438</v>
      </c>
      <c r="G27" s="290" t="s">
        <v>439</v>
      </c>
      <c r="H27" s="290" t="s">
        <v>440</v>
      </c>
      <c r="I27" s="290" t="s">
        <v>441</v>
      </c>
      <c r="J27" s="291" t="s">
        <v>442</v>
      </c>
      <c r="K27" s="290" t="s">
        <v>443</v>
      </c>
      <c r="L27" s="290" t="s">
        <v>444</v>
      </c>
      <c r="M27" s="332"/>
      <c r="N27" s="291"/>
    </row>
    <row r="28" spans="2:14" s="176" customFormat="1" ht="15">
      <c r="B28" s="334">
        <v>32</v>
      </c>
      <c r="C28" s="335" t="s">
        <v>697</v>
      </c>
      <c r="D28" s="336" t="s">
        <v>691</v>
      </c>
      <c r="E28" s="337" t="s">
        <v>1070</v>
      </c>
      <c r="F28" s="338" t="s">
        <v>1071</v>
      </c>
      <c r="G28" s="306" t="s">
        <v>1072</v>
      </c>
      <c r="H28" s="306" t="s">
        <v>1073</v>
      </c>
      <c r="I28" s="306" t="s">
        <v>1074</v>
      </c>
      <c r="J28" s="307" t="s">
        <v>1075</v>
      </c>
      <c r="K28" s="306" t="s">
        <v>1076</v>
      </c>
      <c r="L28" s="306" t="s">
        <v>1077</v>
      </c>
      <c r="M28" s="338" t="s">
        <v>1078</v>
      </c>
      <c r="N28" s="307"/>
    </row>
    <row r="29" spans="2:14" ht="18" hidden="1" customHeight="1">
      <c r="B29" s="339"/>
      <c r="C29" s="340"/>
      <c r="D29" s="341"/>
      <c r="E29" s="342"/>
      <c r="F29" s="343"/>
      <c r="G29" s="344"/>
      <c r="H29" s="344"/>
      <c r="I29" s="344"/>
      <c r="J29" s="345"/>
      <c r="K29" s="344"/>
      <c r="L29" s="344"/>
      <c r="M29" s="343"/>
      <c r="N29" s="346"/>
    </row>
    <row r="30" spans="2:14" ht="18" hidden="1" customHeight="1">
      <c r="B30" s="347"/>
      <c r="C30" s="348"/>
      <c r="D30" s="349"/>
      <c r="E30" s="350"/>
      <c r="F30" s="351"/>
      <c r="G30" s="352"/>
      <c r="H30" s="352"/>
      <c r="I30" s="352"/>
      <c r="J30" s="353"/>
      <c r="K30" s="352"/>
      <c r="L30" s="352"/>
      <c r="M30" s="351"/>
      <c r="N30" s="354"/>
    </row>
    <row r="31" spans="2:14" ht="15" hidden="1" thickBot="1">
      <c r="B31" s="355"/>
      <c r="C31" s="356"/>
      <c r="D31" s="357"/>
      <c r="E31" s="358"/>
      <c r="F31" s="359"/>
      <c r="G31" s="360"/>
      <c r="H31" s="360"/>
      <c r="I31" s="360"/>
      <c r="J31" s="361"/>
      <c r="K31" s="360"/>
      <c r="L31" s="360"/>
      <c r="M31" s="359"/>
      <c r="N31" s="362"/>
    </row>
    <row r="32" spans="2:14" ht="22">
      <c r="B32" s="392" t="s">
        <v>992</v>
      </c>
      <c r="C32" s="392"/>
      <c r="D32" s="392"/>
      <c r="E32" s="392"/>
      <c r="F32" s="363">
        <f>COUNTA(E3:E31)</f>
        <v>26</v>
      </c>
      <c r="G32" s="364" t="s">
        <v>993</v>
      </c>
      <c r="H32" s="392" t="s">
        <v>994</v>
      </c>
      <c r="I32" s="392"/>
      <c r="J32" s="363">
        <f>F32-F33</f>
        <v>26</v>
      </c>
    </row>
    <row r="33" spans="1:14" ht="22">
      <c r="B33" s="392" t="s">
        <v>995</v>
      </c>
      <c r="C33" s="392"/>
      <c r="D33" s="392"/>
      <c r="E33" s="392"/>
      <c r="F33" s="363"/>
      <c r="G33" s="364" t="s">
        <v>993</v>
      </c>
      <c r="H33" s="392" t="s">
        <v>996</v>
      </c>
      <c r="I33" s="392"/>
      <c r="J33" s="363"/>
    </row>
    <row r="34" spans="1:14">
      <c r="B34" s="389" t="s">
        <v>997</v>
      </c>
      <c r="C34" s="389"/>
    </row>
    <row r="35" spans="1:14">
      <c r="A35" s="365"/>
      <c r="B35" s="366" t="s">
        <v>998</v>
      </c>
      <c r="C35" s="366" t="s">
        <v>687</v>
      </c>
      <c r="E35" s="171" t="s">
        <v>999</v>
      </c>
      <c r="F35" s="171">
        <v>1</v>
      </c>
      <c r="G35" s="171">
        <v>2</v>
      </c>
      <c r="H35" s="171">
        <v>3</v>
      </c>
      <c r="I35" s="171">
        <v>4</v>
      </c>
      <c r="J35" s="171">
        <v>5</v>
      </c>
      <c r="K35" s="171">
        <v>6</v>
      </c>
      <c r="L35" s="171">
        <v>7</v>
      </c>
      <c r="M35" s="171">
        <v>8</v>
      </c>
      <c r="N35" s="171">
        <v>9</v>
      </c>
    </row>
    <row r="36" spans="1:14" ht="16">
      <c r="A36" s="365">
        <v>1</v>
      </c>
      <c r="B36" s="367" t="s">
        <v>1145</v>
      </c>
      <c r="C36" s="367">
        <v>2</v>
      </c>
      <c r="D36" s="171" t="str">
        <f t="shared" ref="D36:D44" si="0">IF(C36=1,"①",IF(C36=2,"②",IF(C36=3,"③","")))</f>
        <v>②</v>
      </c>
      <c r="E36" s="171" t="str">
        <f>B45</f>
        <v>那波　宏直</v>
      </c>
      <c r="F36" s="171" t="str">
        <f>$B36&amp;$D36</f>
        <v>小林　ケイ②</v>
      </c>
      <c r="G36" s="171" t="str">
        <f>$B37&amp;$D37</f>
        <v>田口　明愛②</v>
      </c>
      <c r="H36" s="171" t="str">
        <f>$B38&amp;$D38</f>
        <v>道下　優希①</v>
      </c>
      <c r="I36" s="171" t="str">
        <f>$B39&amp;$D39</f>
        <v>細川　美桜②</v>
      </c>
      <c r="J36" s="171" t="str">
        <f>$B40&amp;$D40</f>
        <v>加藤　萌准②</v>
      </c>
      <c r="K36" s="171" t="str">
        <f>$B41&amp;$D41</f>
        <v>矢部　綾果①</v>
      </c>
      <c r="L36" s="171" t="str">
        <f>$B42&amp;$D42</f>
        <v>長尾　快音②</v>
      </c>
      <c r="M36" s="171" t="str">
        <f>$B43&amp;$D43</f>
        <v>松永　　桃①</v>
      </c>
      <c r="N36" s="171" t="str">
        <f>$B44&amp;$D44</f>
        <v>下里明由実①</v>
      </c>
    </row>
    <row r="37" spans="1:14" ht="16">
      <c r="A37" s="365">
        <v>2</v>
      </c>
      <c r="B37" s="367" t="s">
        <v>1146</v>
      </c>
      <c r="C37" s="367">
        <v>2</v>
      </c>
      <c r="D37" s="171" t="str">
        <f t="shared" si="0"/>
        <v>②</v>
      </c>
    </row>
    <row r="38" spans="1:14" ht="16">
      <c r="A38" s="365">
        <v>3</v>
      </c>
      <c r="B38" s="367" t="s">
        <v>1147</v>
      </c>
      <c r="C38" s="367">
        <v>1</v>
      </c>
      <c r="D38" s="171" t="str">
        <f t="shared" si="0"/>
        <v>①</v>
      </c>
    </row>
    <row r="39" spans="1:14" ht="16">
      <c r="A39" s="365">
        <v>4</v>
      </c>
      <c r="B39" s="367" t="s">
        <v>1148</v>
      </c>
      <c r="C39" s="367">
        <v>2</v>
      </c>
      <c r="D39" s="171" t="str">
        <f t="shared" si="0"/>
        <v>②</v>
      </c>
    </row>
    <row r="40" spans="1:14" ht="16">
      <c r="A40" s="365">
        <v>5</v>
      </c>
      <c r="B40" s="367" t="s">
        <v>1149</v>
      </c>
      <c r="C40" s="367">
        <v>2</v>
      </c>
      <c r="D40" s="171" t="str">
        <f t="shared" si="0"/>
        <v>②</v>
      </c>
    </row>
    <row r="41" spans="1:14" ht="16">
      <c r="A41" s="365">
        <v>6</v>
      </c>
      <c r="B41" s="367" t="s">
        <v>1150</v>
      </c>
      <c r="C41" s="367">
        <v>1</v>
      </c>
      <c r="D41" s="171" t="str">
        <f t="shared" si="0"/>
        <v>①</v>
      </c>
    </row>
    <row r="42" spans="1:14" ht="16">
      <c r="A42" s="365">
        <v>7</v>
      </c>
      <c r="B42" s="367" t="s">
        <v>1151</v>
      </c>
      <c r="C42" s="367">
        <v>2</v>
      </c>
      <c r="D42" s="171" t="str">
        <f t="shared" si="0"/>
        <v>②</v>
      </c>
    </row>
    <row r="43" spans="1:14" ht="16">
      <c r="A43" s="365">
        <v>8</v>
      </c>
      <c r="B43" s="367" t="s">
        <v>1152</v>
      </c>
      <c r="C43" s="367">
        <v>1</v>
      </c>
      <c r="D43" s="171" t="str">
        <f t="shared" si="0"/>
        <v>①</v>
      </c>
    </row>
    <row r="44" spans="1:14" ht="16">
      <c r="A44" s="365">
        <v>9</v>
      </c>
      <c r="B44" s="368" t="s">
        <v>1153</v>
      </c>
      <c r="C44" s="367">
        <v>1</v>
      </c>
      <c r="D44" s="171" t="str">
        <f t="shared" si="0"/>
        <v>①</v>
      </c>
    </row>
    <row r="45" spans="1:14" ht="16">
      <c r="A45" s="365" t="s">
        <v>999</v>
      </c>
      <c r="B45" s="369" t="s">
        <v>1154</v>
      </c>
      <c r="C45" s="370"/>
    </row>
  </sheetData>
  <mergeCells count="6">
    <mergeCell ref="B34:C34"/>
    <mergeCell ref="B1:N1"/>
    <mergeCell ref="B32:E32"/>
    <mergeCell ref="H32:I32"/>
    <mergeCell ref="B33:E33"/>
    <mergeCell ref="H33:I33"/>
  </mergeCells>
  <phoneticPr fontId="28"/>
  <dataValidations count="3">
    <dataValidation imeMode="on" allowBlank="1" showInputMessage="1" promptTitle="注意！" prompt="全角５文字で入力してください。_x000a_（氏名が６文字以上の場合を除く）" sqref="B36:B44 IX36:IX44 ST36:ST44 ACP36:ACP44 AML36:AML44 AWH36:AWH44 BGD36:BGD44 BPZ36:BPZ44 BZV36:BZV44 CJR36:CJR44 CTN36:CTN44 DDJ36:DDJ44 DNF36:DNF44 DXB36:DXB44 EGX36:EGX44 EQT36:EQT44 FAP36:FAP44 FKL36:FKL44 FUH36:FUH44 GED36:GED44 GNZ36:GNZ44 GXV36:GXV44 HHR36:HHR44 HRN36:HRN44 IBJ36:IBJ44 ILF36:ILF44 IVB36:IVB44 JEX36:JEX44 JOT36:JOT44 JYP36:JYP44 KIL36:KIL44 KSH36:KSH44 LCD36:LCD44 LLZ36:LLZ44 LVV36:LVV44 MFR36:MFR44 MPN36:MPN44 MZJ36:MZJ44 NJF36:NJF44 NTB36:NTB44 OCX36:OCX44 OMT36:OMT44 OWP36:OWP44 PGL36:PGL44 PQH36:PQH44 QAD36:QAD44 QJZ36:QJZ44 QTV36:QTV44 RDR36:RDR44 RNN36:RNN44 RXJ36:RXJ44 SHF36:SHF44 SRB36:SRB44 TAX36:TAX44 TKT36:TKT44 TUP36:TUP44 UEL36:UEL44 UOH36:UOH44 UYD36:UYD44 VHZ36:VHZ44 VRV36:VRV44 WBR36:WBR44 WLN36:WLN44 WVJ36:WVJ44 B65572:B65580 IX65572:IX65580 ST65572:ST65580 ACP65572:ACP65580 AML65572:AML65580 AWH65572:AWH65580 BGD65572:BGD65580 BPZ65572:BPZ65580 BZV65572:BZV65580 CJR65572:CJR65580 CTN65572:CTN65580 DDJ65572:DDJ65580 DNF65572:DNF65580 DXB65572:DXB65580 EGX65572:EGX65580 EQT65572:EQT65580 FAP65572:FAP65580 FKL65572:FKL65580 FUH65572:FUH65580 GED65572:GED65580 GNZ65572:GNZ65580 GXV65572:GXV65580 HHR65572:HHR65580 HRN65572:HRN65580 IBJ65572:IBJ65580 ILF65572:ILF65580 IVB65572:IVB65580 JEX65572:JEX65580 JOT65572:JOT65580 JYP65572:JYP65580 KIL65572:KIL65580 KSH65572:KSH65580 LCD65572:LCD65580 LLZ65572:LLZ65580 LVV65572:LVV65580 MFR65572:MFR65580 MPN65572:MPN65580 MZJ65572:MZJ65580 NJF65572:NJF65580 NTB65572:NTB65580 OCX65572:OCX65580 OMT65572:OMT65580 OWP65572:OWP65580 PGL65572:PGL65580 PQH65572:PQH65580 QAD65572:QAD65580 QJZ65572:QJZ65580 QTV65572:QTV65580 RDR65572:RDR65580 RNN65572:RNN65580 RXJ65572:RXJ65580 SHF65572:SHF65580 SRB65572:SRB65580 TAX65572:TAX65580 TKT65572:TKT65580 TUP65572:TUP65580 UEL65572:UEL65580 UOH65572:UOH65580 UYD65572:UYD65580 VHZ65572:VHZ65580 VRV65572:VRV65580 WBR65572:WBR65580 WLN65572:WLN65580 WVJ65572:WVJ65580 B131108:B131116 IX131108:IX131116 ST131108:ST131116 ACP131108:ACP131116 AML131108:AML131116 AWH131108:AWH131116 BGD131108:BGD131116 BPZ131108:BPZ131116 BZV131108:BZV131116 CJR131108:CJR131116 CTN131108:CTN131116 DDJ131108:DDJ131116 DNF131108:DNF131116 DXB131108:DXB131116 EGX131108:EGX131116 EQT131108:EQT131116 FAP131108:FAP131116 FKL131108:FKL131116 FUH131108:FUH131116 GED131108:GED131116 GNZ131108:GNZ131116 GXV131108:GXV131116 HHR131108:HHR131116 HRN131108:HRN131116 IBJ131108:IBJ131116 ILF131108:ILF131116 IVB131108:IVB131116 JEX131108:JEX131116 JOT131108:JOT131116 JYP131108:JYP131116 KIL131108:KIL131116 KSH131108:KSH131116 LCD131108:LCD131116 LLZ131108:LLZ131116 LVV131108:LVV131116 MFR131108:MFR131116 MPN131108:MPN131116 MZJ131108:MZJ131116 NJF131108:NJF131116 NTB131108:NTB131116 OCX131108:OCX131116 OMT131108:OMT131116 OWP131108:OWP131116 PGL131108:PGL131116 PQH131108:PQH131116 QAD131108:QAD131116 QJZ131108:QJZ131116 QTV131108:QTV131116 RDR131108:RDR131116 RNN131108:RNN131116 RXJ131108:RXJ131116 SHF131108:SHF131116 SRB131108:SRB131116 TAX131108:TAX131116 TKT131108:TKT131116 TUP131108:TUP131116 UEL131108:UEL131116 UOH131108:UOH131116 UYD131108:UYD131116 VHZ131108:VHZ131116 VRV131108:VRV131116 WBR131108:WBR131116 WLN131108:WLN131116 WVJ131108:WVJ131116 B196644:B196652 IX196644:IX196652 ST196644:ST196652 ACP196644:ACP196652 AML196644:AML196652 AWH196644:AWH196652 BGD196644:BGD196652 BPZ196644:BPZ196652 BZV196644:BZV196652 CJR196644:CJR196652 CTN196644:CTN196652 DDJ196644:DDJ196652 DNF196644:DNF196652 DXB196644:DXB196652 EGX196644:EGX196652 EQT196644:EQT196652 FAP196644:FAP196652 FKL196644:FKL196652 FUH196644:FUH196652 GED196644:GED196652 GNZ196644:GNZ196652 GXV196644:GXV196652 HHR196644:HHR196652 HRN196644:HRN196652 IBJ196644:IBJ196652 ILF196644:ILF196652 IVB196644:IVB196652 JEX196644:JEX196652 JOT196644:JOT196652 JYP196644:JYP196652 KIL196644:KIL196652 KSH196644:KSH196652 LCD196644:LCD196652 LLZ196644:LLZ196652 LVV196644:LVV196652 MFR196644:MFR196652 MPN196644:MPN196652 MZJ196644:MZJ196652 NJF196644:NJF196652 NTB196644:NTB196652 OCX196644:OCX196652 OMT196644:OMT196652 OWP196644:OWP196652 PGL196644:PGL196652 PQH196644:PQH196652 QAD196644:QAD196652 QJZ196644:QJZ196652 QTV196644:QTV196652 RDR196644:RDR196652 RNN196644:RNN196652 RXJ196644:RXJ196652 SHF196644:SHF196652 SRB196644:SRB196652 TAX196644:TAX196652 TKT196644:TKT196652 TUP196644:TUP196652 UEL196644:UEL196652 UOH196644:UOH196652 UYD196644:UYD196652 VHZ196644:VHZ196652 VRV196644:VRV196652 WBR196644:WBR196652 WLN196644:WLN196652 WVJ196644:WVJ196652 B262180:B262188 IX262180:IX262188 ST262180:ST262188 ACP262180:ACP262188 AML262180:AML262188 AWH262180:AWH262188 BGD262180:BGD262188 BPZ262180:BPZ262188 BZV262180:BZV262188 CJR262180:CJR262188 CTN262180:CTN262188 DDJ262180:DDJ262188 DNF262180:DNF262188 DXB262180:DXB262188 EGX262180:EGX262188 EQT262180:EQT262188 FAP262180:FAP262188 FKL262180:FKL262188 FUH262180:FUH262188 GED262180:GED262188 GNZ262180:GNZ262188 GXV262180:GXV262188 HHR262180:HHR262188 HRN262180:HRN262188 IBJ262180:IBJ262188 ILF262180:ILF262188 IVB262180:IVB262188 JEX262180:JEX262188 JOT262180:JOT262188 JYP262180:JYP262188 KIL262180:KIL262188 KSH262180:KSH262188 LCD262180:LCD262188 LLZ262180:LLZ262188 LVV262180:LVV262188 MFR262180:MFR262188 MPN262180:MPN262188 MZJ262180:MZJ262188 NJF262180:NJF262188 NTB262180:NTB262188 OCX262180:OCX262188 OMT262180:OMT262188 OWP262180:OWP262188 PGL262180:PGL262188 PQH262180:PQH262188 QAD262180:QAD262188 QJZ262180:QJZ262188 QTV262180:QTV262188 RDR262180:RDR262188 RNN262180:RNN262188 RXJ262180:RXJ262188 SHF262180:SHF262188 SRB262180:SRB262188 TAX262180:TAX262188 TKT262180:TKT262188 TUP262180:TUP262188 UEL262180:UEL262188 UOH262180:UOH262188 UYD262180:UYD262188 VHZ262180:VHZ262188 VRV262180:VRV262188 WBR262180:WBR262188 WLN262180:WLN262188 WVJ262180:WVJ262188 B327716:B327724 IX327716:IX327724 ST327716:ST327724 ACP327716:ACP327724 AML327716:AML327724 AWH327716:AWH327724 BGD327716:BGD327724 BPZ327716:BPZ327724 BZV327716:BZV327724 CJR327716:CJR327724 CTN327716:CTN327724 DDJ327716:DDJ327724 DNF327716:DNF327724 DXB327716:DXB327724 EGX327716:EGX327724 EQT327716:EQT327724 FAP327716:FAP327724 FKL327716:FKL327724 FUH327716:FUH327724 GED327716:GED327724 GNZ327716:GNZ327724 GXV327716:GXV327724 HHR327716:HHR327724 HRN327716:HRN327724 IBJ327716:IBJ327724 ILF327716:ILF327724 IVB327716:IVB327724 JEX327716:JEX327724 JOT327716:JOT327724 JYP327716:JYP327724 KIL327716:KIL327724 KSH327716:KSH327724 LCD327716:LCD327724 LLZ327716:LLZ327724 LVV327716:LVV327724 MFR327716:MFR327724 MPN327716:MPN327724 MZJ327716:MZJ327724 NJF327716:NJF327724 NTB327716:NTB327724 OCX327716:OCX327724 OMT327716:OMT327724 OWP327716:OWP327724 PGL327716:PGL327724 PQH327716:PQH327724 QAD327716:QAD327724 QJZ327716:QJZ327724 QTV327716:QTV327724 RDR327716:RDR327724 RNN327716:RNN327724 RXJ327716:RXJ327724 SHF327716:SHF327724 SRB327716:SRB327724 TAX327716:TAX327724 TKT327716:TKT327724 TUP327716:TUP327724 UEL327716:UEL327724 UOH327716:UOH327724 UYD327716:UYD327724 VHZ327716:VHZ327724 VRV327716:VRV327724 WBR327716:WBR327724 WLN327716:WLN327724 WVJ327716:WVJ327724 B393252:B393260 IX393252:IX393260 ST393252:ST393260 ACP393252:ACP393260 AML393252:AML393260 AWH393252:AWH393260 BGD393252:BGD393260 BPZ393252:BPZ393260 BZV393252:BZV393260 CJR393252:CJR393260 CTN393252:CTN393260 DDJ393252:DDJ393260 DNF393252:DNF393260 DXB393252:DXB393260 EGX393252:EGX393260 EQT393252:EQT393260 FAP393252:FAP393260 FKL393252:FKL393260 FUH393252:FUH393260 GED393252:GED393260 GNZ393252:GNZ393260 GXV393252:GXV393260 HHR393252:HHR393260 HRN393252:HRN393260 IBJ393252:IBJ393260 ILF393252:ILF393260 IVB393252:IVB393260 JEX393252:JEX393260 JOT393252:JOT393260 JYP393252:JYP393260 KIL393252:KIL393260 KSH393252:KSH393260 LCD393252:LCD393260 LLZ393252:LLZ393260 LVV393252:LVV393260 MFR393252:MFR393260 MPN393252:MPN393260 MZJ393252:MZJ393260 NJF393252:NJF393260 NTB393252:NTB393260 OCX393252:OCX393260 OMT393252:OMT393260 OWP393252:OWP393260 PGL393252:PGL393260 PQH393252:PQH393260 QAD393252:QAD393260 QJZ393252:QJZ393260 QTV393252:QTV393260 RDR393252:RDR393260 RNN393252:RNN393260 RXJ393252:RXJ393260 SHF393252:SHF393260 SRB393252:SRB393260 TAX393252:TAX393260 TKT393252:TKT393260 TUP393252:TUP393260 UEL393252:UEL393260 UOH393252:UOH393260 UYD393252:UYD393260 VHZ393252:VHZ393260 VRV393252:VRV393260 WBR393252:WBR393260 WLN393252:WLN393260 WVJ393252:WVJ393260 B458788:B458796 IX458788:IX458796 ST458788:ST458796 ACP458788:ACP458796 AML458788:AML458796 AWH458788:AWH458796 BGD458788:BGD458796 BPZ458788:BPZ458796 BZV458788:BZV458796 CJR458788:CJR458796 CTN458788:CTN458796 DDJ458788:DDJ458796 DNF458788:DNF458796 DXB458788:DXB458796 EGX458788:EGX458796 EQT458788:EQT458796 FAP458788:FAP458796 FKL458788:FKL458796 FUH458788:FUH458796 GED458788:GED458796 GNZ458788:GNZ458796 GXV458788:GXV458796 HHR458788:HHR458796 HRN458788:HRN458796 IBJ458788:IBJ458796 ILF458788:ILF458796 IVB458788:IVB458796 JEX458788:JEX458796 JOT458788:JOT458796 JYP458788:JYP458796 KIL458788:KIL458796 KSH458788:KSH458796 LCD458788:LCD458796 LLZ458788:LLZ458796 LVV458788:LVV458796 MFR458788:MFR458796 MPN458788:MPN458796 MZJ458788:MZJ458796 NJF458788:NJF458796 NTB458788:NTB458796 OCX458788:OCX458796 OMT458788:OMT458796 OWP458788:OWP458796 PGL458788:PGL458796 PQH458788:PQH458796 QAD458788:QAD458796 QJZ458788:QJZ458796 QTV458788:QTV458796 RDR458788:RDR458796 RNN458788:RNN458796 RXJ458788:RXJ458796 SHF458788:SHF458796 SRB458788:SRB458796 TAX458788:TAX458796 TKT458788:TKT458796 TUP458788:TUP458796 UEL458788:UEL458796 UOH458788:UOH458796 UYD458788:UYD458796 VHZ458788:VHZ458796 VRV458788:VRV458796 WBR458788:WBR458796 WLN458788:WLN458796 WVJ458788:WVJ458796 B524324:B524332 IX524324:IX524332 ST524324:ST524332 ACP524324:ACP524332 AML524324:AML524332 AWH524324:AWH524332 BGD524324:BGD524332 BPZ524324:BPZ524332 BZV524324:BZV524332 CJR524324:CJR524332 CTN524324:CTN524332 DDJ524324:DDJ524332 DNF524324:DNF524332 DXB524324:DXB524332 EGX524324:EGX524332 EQT524324:EQT524332 FAP524324:FAP524332 FKL524324:FKL524332 FUH524324:FUH524332 GED524324:GED524332 GNZ524324:GNZ524332 GXV524324:GXV524332 HHR524324:HHR524332 HRN524324:HRN524332 IBJ524324:IBJ524332 ILF524324:ILF524332 IVB524324:IVB524332 JEX524324:JEX524332 JOT524324:JOT524332 JYP524324:JYP524332 KIL524324:KIL524332 KSH524324:KSH524332 LCD524324:LCD524332 LLZ524324:LLZ524332 LVV524324:LVV524332 MFR524324:MFR524332 MPN524324:MPN524332 MZJ524324:MZJ524332 NJF524324:NJF524332 NTB524324:NTB524332 OCX524324:OCX524332 OMT524324:OMT524332 OWP524324:OWP524332 PGL524324:PGL524332 PQH524324:PQH524332 QAD524324:QAD524332 QJZ524324:QJZ524332 QTV524324:QTV524332 RDR524324:RDR524332 RNN524324:RNN524332 RXJ524324:RXJ524332 SHF524324:SHF524332 SRB524324:SRB524332 TAX524324:TAX524332 TKT524324:TKT524332 TUP524324:TUP524332 UEL524324:UEL524332 UOH524324:UOH524332 UYD524324:UYD524332 VHZ524324:VHZ524332 VRV524324:VRV524332 WBR524324:WBR524332 WLN524324:WLN524332 WVJ524324:WVJ524332 B589860:B589868 IX589860:IX589868 ST589860:ST589868 ACP589860:ACP589868 AML589860:AML589868 AWH589860:AWH589868 BGD589860:BGD589868 BPZ589860:BPZ589868 BZV589860:BZV589868 CJR589860:CJR589868 CTN589860:CTN589868 DDJ589860:DDJ589868 DNF589860:DNF589868 DXB589860:DXB589868 EGX589860:EGX589868 EQT589860:EQT589868 FAP589860:FAP589868 FKL589860:FKL589868 FUH589860:FUH589868 GED589860:GED589868 GNZ589860:GNZ589868 GXV589860:GXV589868 HHR589860:HHR589868 HRN589860:HRN589868 IBJ589860:IBJ589868 ILF589860:ILF589868 IVB589860:IVB589868 JEX589860:JEX589868 JOT589860:JOT589868 JYP589860:JYP589868 KIL589860:KIL589868 KSH589860:KSH589868 LCD589860:LCD589868 LLZ589860:LLZ589868 LVV589860:LVV589868 MFR589860:MFR589868 MPN589860:MPN589868 MZJ589860:MZJ589868 NJF589860:NJF589868 NTB589860:NTB589868 OCX589860:OCX589868 OMT589860:OMT589868 OWP589860:OWP589868 PGL589860:PGL589868 PQH589860:PQH589868 QAD589860:QAD589868 QJZ589860:QJZ589868 QTV589860:QTV589868 RDR589860:RDR589868 RNN589860:RNN589868 RXJ589860:RXJ589868 SHF589860:SHF589868 SRB589860:SRB589868 TAX589860:TAX589868 TKT589860:TKT589868 TUP589860:TUP589868 UEL589860:UEL589868 UOH589860:UOH589868 UYD589860:UYD589868 VHZ589860:VHZ589868 VRV589860:VRV589868 WBR589860:WBR589868 WLN589860:WLN589868 WVJ589860:WVJ589868 B655396:B655404 IX655396:IX655404 ST655396:ST655404 ACP655396:ACP655404 AML655396:AML655404 AWH655396:AWH655404 BGD655396:BGD655404 BPZ655396:BPZ655404 BZV655396:BZV655404 CJR655396:CJR655404 CTN655396:CTN655404 DDJ655396:DDJ655404 DNF655396:DNF655404 DXB655396:DXB655404 EGX655396:EGX655404 EQT655396:EQT655404 FAP655396:FAP655404 FKL655396:FKL655404 FUH655396:FUH655404 GED655396:GED655404 GNZ655396:GNZ655404 GXV655396:GXV655404 HHR655396:HHR655404 HRN655396:HRN655404 IBJ655396:IBJ655404 ILF655396:ILF655404 IVB655396:IVB655404 JEX655396:JEX655404 JOT655396:JOT655404 JYP655396:JYP655404 KIL655396:KIL655404 KSH655396:KSH655404 LCD655396:LCD655404 LLZ655396:LLZ655404 LVV655396:LVV655404 MFR655396:MFR655404 MPN655396:MPN655404 MZJ655396:MZJ655404 NJF655396:NJF655404 NTB655396:NTB655404 OCX655396:OCX655404 OMT655396:OMT655404 OWP655396:OWP655404 PGL655396:PGL655404 PQH655396:PQH655404 QAD655396:QAD655404 QJZ655396:QJZ655404 QTV655396:QTV655404 RDR655396:RDR655404 RNN655396:RNN655404 RXJ655396:RXJ655404 SHF655396:SHF655404 SRB655396:SRB655404 TAX655396:TAX655404 TKT655396:TKT655404 TUP655396:TUP655404 UEL655396:UEL655404 UOH655396:UOH655404 UYD655396:UYD655404 VHZ655396:VHZ655404 VRV655396:VRV655404 WBR655396:WBR655404 WLN655396:WLN655404 WVJ655396:WVJ655404 B720932:B720940 IX720932:IX720940 ST720932:ST720940 ACP720932:ACP720940 AML720932:AML720940 AWH720932:AWH720940 BGD720932:BGD720940 BPZ720932:BPZ720940 BZV720932:BZV720940 CJR720932:CJR720940 CTN720932:CTN720940 DDJ720932:DDJ720940 DNF720932:DNF720940 DXB720932:DXB720940 EGX720932:EGX720940 EQT720932:EQT720940 FAP720932:FAP720940 FKL720932:FKL720940 FUH720932:FUH720940 GED720932:GED720940 GNZ720932:GNZ720940 GXV720932:GXV720940 HHR720932:HHR720940 HRN720932:HRN720940 IBJ720932:IBJ720940 ILF720932:ILF720940 IVB720932:IVB720940 JEX720932:JEX720940 JOT720932:JOT720940 JYP720932:JYP720940 KIL720932:KIL720940 KSH720932:KSH720940 LCD720932:LCD720940 LLZ720932:LLZ720940 LVV720932:LVV720940 MFR720932:MFR720940 MPN720932:MPN720940 MZJ720932:MZJ720940 NJF720932:NJF720940 NTB720932:NTB720940 OCX720932:OCX720940 OMT720932:OMT720940 OWP720932:OWP720940 PGL720932:PGL720940 PQH720932:PQH720940 QAD720932:QAD720940 QJZ720932:QJZ720940 QTV720932:QTV720940 RDR720932:RDR720940 RNN720932:RNN720940 RXJ720932:RXJ720940 SHF720932:SHF720940 SRB720932:SRB720940 TAX720932:TAX720940 TKT720932:TKT720940 TUP720932:TUP720940 UEL720932:UEL720940 UOH720932:UOH720940 UYD720932:UYD720940 VHZ720932:VHZ720940 VRV720932:VRV720940 WBR720932:WBR720940 WLN720932:WLN720940 WVJ720932:WVJ720940 B786468:B786476 IX786468:IX786476 ST786468:ST786476 ACP786468:ACP786476 AML786468:AML786476 AWH786468:AWH786476 BGD786468:BGD786476 BPZ786468:BPZ786476 BZV786468:BZV786476 CJR786468:CJR786476 CTN786468:CTN786476 DDJ786468:DDJ786476 DNF786468:DNF786476 DXB786468:DXB786476 EGX786468:EGX786476 EQT786468:EQT786476 FAP786468:FAP786476 FKL786468:FKL786476 FUH786468:FUH786476 GED786468:GED786476 GNZ786468:GNZ786476 GXV786468:GXV786476 HHR786468:HHR786476 HRN786468:HRN786476 IBJ786468:IBJ786476 ILF786468:ILF786476 IVB786468:IVB786476 JEX786468:JEX786476 JOT786468:JOT786476 JYP786468:JYP786476 KIL786468:KIL786476 KSH786468:KSH786476 LCD786468:LCD786476 LLZ786468:LLZ786476 LVV786468:LVV786476 MFR786468:MFR786476 MPN786468:MPN786476 MZJ786468:MZJ786476 NJF786468:NJF786476 NTB786468:NTB786476 OCX786468:OCX786476 OMT786468:OMT786476 OWP786468:OWP786476 PGL786468:PGL786476 PQH786468:PQH786476 QAD786468:QAD786476 QJZ786468:QJZ786476 QTV786468:QTV786476 RDR786468:RDR786476 RNN786468:RNN786476 RXJ786468:RXJ786476 SHF786468:SHF786476 SRB786468:SRB786476 TAX786468:TAX786476 TKT786468:TKT786476 TUP786468:TUP786476 UEL786468:UEL786476 UOH786468:UOH786476 UYD786468:UYD786476 VHZ786468:VHZ786476 VRV786468:VRV786476 WBR786468:WBR786476 WLN786468:WLN786476 WVJ786468:WVJ786476 B852004:B852012 IX852004:IX852012 ST852004:ST852012 ACP852004:ACP852012 AML852004:AML852012 AWH852004:AWH852012 BGD852004:BGD852012 BPZ852004:BPZ852012 BZV852004:BZV852012 CJR852004:CJR852012 CTN852004:CTN852012 DDJ852004:DDJ852012 DNF852004:DNF852012 DXB852004:DXB852012 EGX852004:EGX852012 EQT852004:EQT852012 FAP852004:FAP852012 FKL852004:FKL852012 FUH852004:FUH852012 GED852004:GED852012 GNZ852004:GNZ852012 GXV852004:GXV852012 HHR852004:HHR852012 HRN852004:HRN852012 IBJ852004:IBJ852012 ILF852004:ILF852012 IVB852004:IVB852012 JEX852004:JEX852012 JOT852004:JOT852012 JYP852004:JYP852012 KIL852004:KIL852012 KSH852004:KSH852012 LCD852004:LCD852012 LLZ852004:LLZ852012 LVV852004:LVV852012 MFR852004:MFR852012 MPN852004:MPN852012 MZJ852004:MZJ852012 NJF852004:NJF852012 NTB852004:NTB852012 OCX852004:OCX852012 OMT852004:OMT852012 OWP852004:OWP852012 PGL852004:PGL852012 PQH852004:PQH852012 QAD852004:QAD852012 QJZ852004:QJZ852012 QTV852004:QTV852012 RDR852004:RDR852012 RNN852004:RNN852012 RXJ852004:RXJ852012 SHF852004:SHF852012 SRB852004:SRB852012 TAX852004:TAX852012 TKT852004:TKT852012 TUP852004:TUP852012 UEL852004:UEL852012 UOH852004:UOH852012 UYD852004:UYD852012 VHZ852004:VHZ852012 VRV852004:VRV852012 WBR852004:WBR852012 WLN852004:WLN852012 WVJ852004:WVJ852012 B917540:B917548 IX917540:IX917548 ST917540:ST917548 ACP917540:ACP917548 AML917540:AML917548 AWH917540:AWH917548 BGD917540:BGD917548 BPZ917540:BPZ917548 BZV917540:BZV917548 CJR917540:CJR917548 CTN917540:CTN917548 DDJ917540:DDJ917548 DNF917540:DNF917548 DXB917540:DXB917548 EGX917540:EGX917548 EQT917540:EQT917548 FAP917540:FAP917548 FKL917540:FKL917548 FUH917540:FUH917548 GED917540:GED917548 GNZ917540:GNZ917548 GXV917540:GXV917548 HHR917540:HHR917548 HRN917540:HRN917548 IBJ917540:IBJ917548 ILF917540:ILF917548 IVB917540:IVB917548 JEX917540:JEX917548 JOT917540:JOT917548 JYP917540:JYP917548 KIL917540:KIL917548 KSH917540:KSH917548 LCD917540:LCD917548 LLZ917540:LLZ917548 LVV917540:LVV917548 MFR917540:MFR917548 MPN917540:MPN917548 MZJ917540:MZJ917548 NJF917540:NJF917548 NTB917540:NTB917548 OCX917540:OCX917548 OMT917540:OMT917548 OWP917540:OWP917548 PGL917540:PGL917548 PQH917540:PQH917548 QAD917540:QAD917548 QJZ917540:QJZ917548 QTV917540:QTV917548 RDR917540:RDR917548 RNN917540:RNN917548 RXJ917540:RXJ917548 SHF917540:SHF917548 SRB917540:SRB917548 TAX917540:TAX917548 TKT917540:TKT917548 TUP917540:TUP917548 UEL917540:UEL917548 UOH917540:UOH917548 UYD917540:UYD917548 VHZ917540:VHZ917548 VRV917540:VRV917548 WBR917540:WBR917548 WLN917540:WLN917548 WVJ917540:WVJ917548 B983076:B983084 IX983076:IX983084 ST983076:ST983084 ACP983076:ACP983084 AML983076:AML983084 AWH983076:AWH983084 BGD983076:BGD983084 BPZ983076:BPZ983084 BZV983076:BZV983084 CJR983076:CJR983084 CTN983076:CTN983084 DDJ983076:DDJ983084 DNF983076:DNF983084 DXB983076:DXB983084 EGX983076:EGX983084 EQT983076:EQT983084 FAP983076:FAP983084 FKL983076:FKL983084 FUH983076:FUH983084 GED983076:GED983084 GNZ983076:GNZ983084 GXV983076:GXV983084 HHR983076:HHR983084 HRN983076:HRN983084 IBJ983076:IBJ983084 ILF983076:ILF983084 IVB983076:IVB983084 JEX983076:JEX983084 JOT983076:JOT983084 JYP983076:JYP983084 KIL983076:KIL983084 KSH983076:KSH983084 LCD983076:LCD983084 LLZ983076:LLZ983084 LVV983076:LVV983084 MFR983076:MFR983084 MPN983076:MPN983084 MZJ983076:MZJ983084 NJF983076:NJF983084 NTB983076:NTB983084 OCX983076:OCX983084 OMT983076:OMT983084 OWP983076:OWP983084 PGL983076:PGL983084 PQH983076:PQH983084 QAD983076:QAD983084 QJZ983076:QJZ983084 QTV983076:QTV983084 RDR983076:RDR983084 RNN983076:RNN983084 RXJ983076:RXJ983084 SHF983076:SHF983084 SRB983076:SRB983084 TAX983076:TAX983084 TKT983076:TKT983084 TUP983076:TUP983084 UEL983076:UEL983084 UOH983076:UOH983084 UYD983076:UYD983084 VHZ983076:VHZ983084 VRV983076:VRV983084 WBR983076:WBR983084 WLN983076:WLN983084 WVJ983076:WVJ983084" xr:uid="{EE416AD5-710E-3F46-B9DD-B6EAA17E6CED}"/>
    <dataValidation type="list" imeMode="off" allowBlank="1" showInputMessage="1" showErrorMessage="1" errorTitle="入力ミスです！" error="1, 2 以外の数は入力しないでください。" promptTitle="お願い！" prompt="▼のボタンをクリックして、_x000a_リストから 1, 2 のいずれかを選択してください。_x000a_（直接、入力することもできます）" sqref="C36:C44 IY36:IY44 SU36:SU44 ACQ36:ACQ44 AMM36:AMM44 AWI36:AWI44 BGE36:BGE44 BQA36:BQA44 BZW36:BZW44 CJS36:CJS44 CTO36:CTO44 DDK36:DDK44 DNG36:DNG44 DXC36:DXC44 EGY36:EGY44 EQU36:EQU44 FAQ36:FAQ44 FKM36:FKM44 FUI36:FUI44 GEE36:GEE44 GOA36:GOA44 GXW36:GXW44 HHS36:HHS44 HRO36:HRO44 IBK36:IBK44 ILG36:ILG44 IVC36:IVC44 JEY36:JEY44 JOU36:JOU44 JYQ36:JYQ44 KIM36:KIM44 KSI36:KSI44 LCE36:LCE44 LMA36:LMA44 LVW36:LVW44 MFS36:MFS44 MPO36:MPO44 MZK36:MZK44 NJG36:NJG44 NTC36:NTC44 OCY36:OCY44 OMU36:OMU44 OWQ36:OWQ44 PGM36:PGM44 PQI36:PQI44 QAE36:QAE44 QKA36:QKA44 QTW36:QTW44 RDS36:RDS44 RNO36:RNO44 RXK36:RXK44 SHG36:SHG44 SRC36:SRC44 TAY36:TAY44 TKU36:TKU44 TUQ36:TUQ44 UEM36:UEM44 UOI36:UOI44 UYE36:UYE44 VIA36:VIA44 VRW36:VRW44 WBS36:WBS44 WLO36:WLO44 WVK36:WVK44 C65572:C65580 IY65572:IY65580 SU65572:SU65580 ACQ65572:ACQ65580 AMM65572:AMM65580 AWI65572:AWI65580 BGE65572:BGE65580 BQA65572:BQA65580 BZW65572:BZW65580 CJS65572:CJS65580 CTO65572:CTO65580 DDK65572:DDK65580 DNG65572:DNG65580 DXC65572:DXC65580 EGY65572:EGY65580 EQU65572:EQU65580 FAQ65572:FAQ65580 FKM65572:FKM65580 FUI65572:FUI65580 GEE65572:GEE65580 GOA65572:GOA65580 GXW65572:GXW65580 HHS65572:HHS65580 HRO65572:HRO65580 IBK65572:IBK65580 ILG65572:ILG65580 IVC65572:IVC65580 JEY65572:JEY65580 JOU65572:JOU65580 JYQ65572:JYQ65580 KIM65572:KIM65580 KSI65572:KSI65580 LCE65572:LCE65580 LMA65572:LMA65580 LVW65572:LVW65580 MFS65572:MFS65580 MPO65572:MPO65580 MZK65572:MZK65580 NJG65572:NJG65580 NTC65572:NTC65580 OCY65572:OCY65580 OMU65572:OMU65580 OWQ65572:OWQ65580 PGM65572:PGM65580 PQI65572:PQI65580 QAE65572:QAE65580 QKA65572:QKA65580 QTW65572:QTW65580 RDS65572:RDS65580 RNO65572:RNO65580 RXK65572:RXK65580 SHG65572:SHG65580 SRC65572:SRC65580 TAY65572:TAY65580 TKU65572:TKU65580 TUQ65572:TUQ65580 UEM65572:UEM65580 UOI65572:UOI65580 UYE65572:UYE65580 VIA65572:VIA65580 VRW65572:VRW65580 WBS65572:WBS65580 WLO65572:WLO65580 WVK65572:WVK65580 C131108:C131116 IY131108:IY131116 SU131108:SU131116 ACQ131108:ACQ131116 AMM131108:AMM131116 AWI131108:AWI131116 BGE131108:BGE131116 BQA131108:BQA131116 BZW131108:BZW131116 CJS131108:CJS131116 CTO131108:CTO131116 DDK131108:DDK131116 DNG131108:DNG131116 DXC131108:DXC131116 EGY131108:EGY131116 EQU131108:EQU131116 FAQ131108:FAQ131116 FKM131108:FKM131116 FUI131108:FUI131116 GEE131108:GEE131116 GOA131108:GOA131116 GXW131108:GXW131116 HHS131108:HHS131116 HRO131108:HRO131116 IBK131108:IBK131116 ILG131108:ILG131116 IVC131108:IVC131116 JEY131108:JEY131116 JOU131108:JOU131116 JYQ131108:JYQ131116 KIM131108:KIM131116 KSI131108:KSI131116 LCE131108:LCE131116 LMA131108:LMA131116 LVW131108:LVW131116 MFS131108:MFS131116 MPO131108:MPO131116 MZK131108:MZK131116 NJG131108:NJG131116 NTC131108:NTC131116 OCY131108:OCY131116 OMU131108:OMU131116 OWQ131108:OWQ131116 PGM131108:PGM131116 PQI131108:PQI131116 QAE131108:QAE131116 QKA131108:QKA131116 QTW131108:QTW131116 RDS131108:RDS131116 RNO131108:RNO131116 RXK131108:RXK131116 SHG131108:SHG131116 SRC131108:SRC131116 TAY131108:TAY131116 TKU131108:TKU131116 TUQ131108:TUQ131116 UEM131108:UEM131116 UOI131108:UOI131116 UYE131108:UYE131116 VIA131108:VIA131116 VRW131108:VRW131116 WBS131108:WBS131116 WLO131108:WLO131116 WVK131108:WVK131116 C196644:C196652 IY196644:IY196652 SU196644:SU196652 ACQ196644:ACQ196652 AMM196644:AMM196652 AWI196644:AWI196652 BGE196644:BGE196652 BQA196644:BQA196652 BZW196644:BZW196652 CJS196644:CJS196652 CTO196644:CTO196652 DDK196644:DDK196652 DNG196644:DNG196652 DXC196644:DXC196652 EGY196644:EGY196652 EQU196644:EQU196652 FAQ196644:FAQ196652 FKM196644:FKM196652 FUI196644:FUI196652 GEE196644:GEE196652 GOA196644:GOA196652 GXW196644:GXW196652 HHS196644:HHS196652 HRO196644:HRO196652 IBK196644:IBK196652 ILG196644:ILG196652 IVC196644:IVC196652 JEY196644:JEY196652 JOU196644:JOU196652 JYQ196644:JYQ196652 KIM196644:KIM196652 KSI196644:KSI196652 LCE196644:LCE196652 LMA196644:LMA196652 LVW196644:LVW196652 MFS196644:MFS196652 MPO196644:MPO196652 MZK196644:MZK196652 NJG196644:NJG196652 NTC196644:NTC196652 OCY196644:OCY196652 OMU196644:OMU196652 OWQ196644:OWQ196652 PGM196644:PGM196652 PQI196644:PQI196652 QAE196644:QAE196652 QKA196644:QKA196652 QTW196644:QTW196652 RDS196644:RDS196652 RNO196644:RNO196652 RXK196644:RXK196652 SHG196644:SHG196652 SRC196644:SRC196652 TAY196644:TAY196652 TKU196644:TKU196652 TUQ196644:TUQ196652 UEM196644:UEM196652 UOI196644:UOI196652 UYE196644:UYE196652 VIA196644:VIA196652 VRW196644:VRW196652 WBS196644:WBS196652 WLO196644:WLO196652 WVK196644:WVK196652 C262180:C262188 IY262180:IY262188 SU262180:SU262188 ACQ262180:ACQ262188 AMM262180:AMM262188 AWI262180:AWI262188 BGE262180:BGE262188 BQA262180:BQA262188 BZW262180:BZW262188 CJS262180:CJS262188 CTO262180:CTO262188 DDK262180:DDK262188 DNG262180:DNG262188 DXC262180:DXC262188 EGY262180:EGY262188 EQU262180:EQU262188 FAQ262180:FAQ262188 FKM262180:FKM262188 FUI262180:FUI262188 GEE262180:GEE262188 GOA262180:GOA262188 GXW262180:GXW262188 HHS262180:HHS262188 HRO262180:HRO262188 IBK262180:IBK262188 ILG262180:ILG262188 IVC262180:IVC262188 JEY262180:JEY262188 JOU262180:JOU262188 JYQ262180:JYQ262188 KIM262180:KIM262188 KSI262180:KSI262188 LCE262180:LCE262188 LMA262180:LMA262188 LVW262180:LVW262188 MFS262180:MFS262188 MPO262180:MPO262188 MZK262180:MZK262188 NJG262180:NJG262188 NTC262180:NTC262188 OCY262180:OCY262188 OMU262180:OMU262188 OWQ262180:OWQ262188 PGM262180:PGM262188 PQI262180:PQI262188 QAE262180:QAE262188 QKA262180:QKA262188 QTW262180:QTW262188 RDS262180:RDS262188 RNO262180:RNO262188 RXK262180:RXK262188 SHG262180:SHG262188 SRC262180:SRC262188 TAY262180:TAY262188 TKU262180:TKU262188 TUQ262180:TUQ262188 UEM262180:UEM262188 UOI262180:UOI262188 UYE262180:UYE262188 VIA262180:VIA262188 VRW262180:VRW262188 WBS262180:WBS262188 WLO262180:WLO262188 WVK262180:WVK262188 C327716:C327724 IY327716:IY327724 SU327716:SU327724 ACQ327716:ACQ327724 AMM327716:AMM327724 AWI327716:AWI327724 BGE327716:BGE327724 BQA327716:BQA327724 BZW327716:BZW327724 CJS327716:CJS327724 CTO327716:CTO327724 DDK327716:DDK327724 DNG327716:DNG327724 DXC327716:DXC327724 EGY327716:EGY327724 EQU327716:EQU327724 FAQ327716:FAQ327724 FKM327716:FKM327724 FUI327716:FUI327724 GEE327716:GEE327724 GOA327716:GOA327724 GXW327716:GXW327724 HHS327716:HHS327724 HRO327716:HRO327724 IBK327716:IBK327724 ILG327716:ILG327724 IVC327716:IVC327724 JEY327716:JEY327724 JOU327716:JOU327724 JYQ327716:JYQ327724 KIM327716:KIM327724 KSI327716:KSI327724 LCE327716:LCE327724 LMA327716:LMA327724 LVW327716:LVW327724 MFS327716:MFS327724 MPO327716:MPO327724 MZK327716:MZK327724 NJG327716:NJG327724 NTC327716:NTC327724 OCY327716:OCY327724 OMU327716:OMU327724 OWQ327716:OWQ327724 PGM327716:PGM327724 PQI327716:PQI327724 QAE327716:QAE327724 QKA327716:QKA327724 QTW327716:QTW327724 RDS327716:RDS327724 RNO327716:RNO327724 RXK327716:RXK327724 SHG327716:SHG327724 SRC327716:SRC327724 TAY327716:TAY327724 TKU327716:TKU327724 TUQ327716:TUQ327724 UEM327716:UEM327724 UOI327716:UOI327724 UYE327716:UYE327724 VIA327716:VIA327724 VRW327716:VRW327724 WBS327716:WBS327724 WLO327716:WLO327724 WVK327716:WVK327724 C393252:C393260 IY393252:IY393260 SU393252:SU393260 ACQ393252:ACQ393260 AMM393252:AMM393260 AWI393252:AWI393260 BGE393252:BGE393260 BQA393252:BQA393260 BZW393252:BZW393260 CJS393252:CJS393260 CTO393252:CTO393260 DDK393252:DDK393260 DNG393252:DNG393260 DXC393252:DXC393260 EGY393252:EGY393260 EQU393252:EQU393260 FAQ393252:FAQ393260 FKM393252:FKM393260 FUI393252:FUI393260 GEE393252:GEE393260 GOA393252:GOA393260 GXW393252:GXW393260 HHS393252:HHS393260 HRO393252:HRO393260 IBK393252:IBK393260 ILG393252:ILG393260 IVC393252:IVC393260 JEY393252:JEY393260 JOU393252:JOU393260 JYQ393252:JYQ393260 KIM393252:KIM393260 KSI393252:KSI393260 LCE393252:LCE393260 LMA393252:LMA393260 LVW393252:LVW393260 MFS393252:MFS393260 MPO393252:MPO393260 MZK393252:MZK393260 NJG393252:NJG393260 NTC393252:NTC393260 OCY393252:OCY393260 OMU393252:OMU393260 OWQ393252:OWQ393260 PGM393252:PGM393260 PQI393252:PQI393260 QAE393252:QAE393260 QKA393252:QKA393260 QTW393252:QTW393260 RDS393252:RDS393260 RNO393252:RNO393260 RXK393252:RXK393260 SHG393252:SHG393260 SRC393252:SRC393260 TAY393252:TAY393260 TKU393252:TKU393260 TUQ393252:TUQ393260 UEM393252:UEM393260 UOI393252:UOI393260 UYE393252:UYE393260 VIA393252:VIA393260 VRW393252:VRW393260 WBS393252:WBS393260 WLO393252:WLO393260 WVK393252:WVK393260 C458788:C458796 IY458788:IY458796 SU458788:SU458796 ACQ458788:ACQ458796 AMM458788:AMM458796 AWI458788:AWI458796 BGE458788:BGE458796 BQA458788:BQA458796 BZW458788:BZW458796 CJS458788:CJS458796 CTO458788:CTO458796 DDK458788:DDK458796 DNG458788:DNG458796 DXC458788:DXC458796 EGY458788:EGY458796 EQU458788:EQU458796 FAQ458788:FAQ458796 FKM458788:FKM458796 FUI458788:FUI458796 GEE458788:GEE458796 GOA458788:GOA458796 GXW458788:GXW458796 HHS458788:HHS458796 HRO458788:HRO458796 IBK458788:IBK458796 ILG458788:ILG458796 IVC458788:IVC458796 JEY458788:JEY458796 JOU458788:JOU458796 JYQ458788:JYQ458796 KIM458788:KIM458796 KSI458788:KSI458796 LCE458788:LCE458796 LMA458788:LMA458796 LVW458788:LVW458796 MFS458788:MFS458796 MPO458788:MPO458796 MZK458788:MZK458796 NJG458788:NJG458796 NTC458788:NTC458796 OCY458788:OCY458796 OMU458788:OMU458796 OWQ458788:OWQ458796 PGM458788:PGM458796 PQI458788:PQI458796 QAE458788:QAE458796 QKA458788:QKA458796 QTW458788:QTW458796 RDS458788:RDS458796 RNO458788:RNO458796 RXK458788:RXK458796 SHG458788:SHG458796 SRC458788:SRC458796 TAY458788:TAY458796 TKU458788:TKU458796 TUQ458788:TUQ458796 UEM458788:UEM458796 UOI458788:UOI458796 UYE458788:UYE458796 VIA458788:VIA458796 VRW458788:VRW458796 WBS458788:WBS458796 WLO458788:WLO458796 WVK458788:WVK458796 C524324:C524332 IY524324:IY524332 SU524324:SU524332 ACQ524324:ACQ524332 AMM524324:AMM524332 AWI524324:AWI524332 BGE524324:BGE524332 BQA524324:BQA524332 BZW524324:BZW524332 CJS524324:CJS524332 CTO524324:CTO524332 DDK524324:DDK524332 DNG524324:DNG524332 DXC524324:DXC524332 EGY524324:EGY524332 EQU524324:EQU524332 FAQ524324:FAQ524332 FKM524324:FKM524332 FUI524324:FUI524332 GEE524324:GEE524332 GOA524324:GOA524332 GXW524324:GXW524332 HHS524324:HHS524332 HRO524324:HRO524332 IBK524324:IBK524332 ILG524324:ILG524332 IVC524324:IVC524332 JEY524324:JEY524332 JOU524324:JOU524332 JYQ524324:JYQ524332 KIM524324:KIM524332 KSI524324:KSI524332 LCE524324:LCE524332 LMA524324:LMA524332 LVW524324:LVW524332 MFS524324:MFS524332 MPO524324:MPO524332 MZK524324:MZK524332 NJG524324:NJG524332 NTC524324:NTC524332 OCY524324:OCY524332 OMU524324:OMU524332 OWQ524324:OWQ524332 PGM524324:PGM524332 PQI524324:PQI524332 QAE524324:QAE524332 QKA524324:QKA524332 QTW524324:QTW524332 RDS524324:RDS524332 RNO524324:RNO524332 RXK524324:RXK524332 SHG524324:SHG524332 SRC524324:SRC524332 TAY524324:TAY524332 TKU524324:TKU524332 TUQ524324:TUQ524332 UEM524324:UEM524332 UOI524324:UOI524332 UYE524324:UYE524332 VIA524324:VIA524332 VRW524324:VRW524332 WBS524324:WBS524332 WLO524324:WLO524332 WVK524324:WVK524332 C589860:C589868 IY589860:IY589868 SU589860:SU589868 ACQ589860:ACQ589868 AMM589860:AMM589868 AWI589860:AWI589868 BGE589860:BGE589868 BQA589860:BQA589868 BZW589860:BZW589868 CJS589860:CJS589868 CTO589860:CTO589868 DDK589860:DDK589868 DNG589860:DNG589868 DXC589860:DXC589868 EGY589860:EGY589868 EQU589860:EQU589868 FAQ589860:FAQ589868 FKM589860:FKM589868 FUI589860:FUI589868 GEE589860:GEE589868 GOA589860:GOA589868 GXW589860:GXW589868 HHS589860:HHS589868 HRO589860:HRO589868 IBK589860:IBK589868 ILG589860:ILG589868 IVC589860:IVC589868 JEY589860:JEY589868 JOU589860:JOU589868 JYQ589860:JYQ589868 KIM589860:KIM589868 KSI589860:KSI589868 LCE589860:LCE589868 LMA589860:LMA589868 LVW589860:LVW589868 MFS589860:MFS589868 MPO589860:MPO589868 MZK589860:MZK589868 NJG589860:NJG589868 NTC589860:NTC589868 OCY589860:OCY589868 OMU589860:OMU589868 OWQ589860:OWQ589868 PGM589860:PGM589868 PQI589860:PQI589868 QAE589860:QAE589868 QKA589860:QKA589868 QTW589860:QTW589868 RDS589860:RDS589868 RNO589860:RNO589868 RXK589860:RXK589868 SHG589860:SHG589868 SRC589860:SRC589868 TAY589860:TAY589868 TKU589860:TKU589868 TUQ589860:TUQ589868 UEM589860:UEM589868 UOI589860:UOI589868 UYE589860:UYE589868 VIA589860:VIA589868 VRW589860:VRW589868 WBS589860:WBS589868 WLO589860:WLO589868 WVK589860:WVK589868 C655396:C655404 IY655396:IY655404 SU655396:SU655404 ACQ655396:ACQ655404 AMM655396:AMM655404 AWI655396:AWI655404 BGE655396:BGE655404 BQA655396:BQA655404 BZW655396:BZW655404 CJS655396:CJS655404 CTO655396:CTO655404 DDK655396:DDK655404 DNG655396:DNG655404 DXC655396:DXC655404 EGY655396:EGY655404 EQU655396:EQU655404 FAQ655396:FAQ655404 FKM655396:FKM655404 FUI655396:FUI655404 GEE655396:GEE655404 GOA655396:GOA655404 GXW655396:GXW655404 HHS655396:HHS655404 HRO655396:HRO655404 IBK655396:IBK655404 ILG655396:ILG655404 IVC655396:IVC655404 JEY655396:JEY655404 JOU655396:JOU655404 JYQ655396:JYQ655404 KIM655396:KIM655404 KSI655396:KSI655404 LCE655396:LCE655404 LMA655396:LMA655404 LVW655396:LVW655404 MFS655396:MFS655404 MPO655396:MPO655404 MZK655396:MZK655404 NJG655396:NJG655404 NTC655396:NTC655404 OCY655396:OCY655404 OMU655396:OMU655404 OWQ655396:OWQ655404 PGM655396:PGM655404 PQI655396:PQI655404 QAE655396:QAE655404 QKA655396:QKA655404 QTW655396:QTW655404 RDS655396:RDS655404 RNO655396:RNO655404 RXK655396:RXK655404 SHG655396:SHG655404 SRC655396:SRC655404 TAY655396:TAY655404 TKU655396:TKU655404 TUQ655396:TUQ655404 UEM655396:UEM655404 UOI655396:UOI655404 UYE655396:UYE655404 VIA655396:VIA655404 VRW655396:VRW655404 WBS655396:WBS655404 WLO655396:WLO655404 WVK655396:WVK655404 C720932:C720940 IY720932:IY720940 SU720932:SU720940 ACQ720932:ACQ720940 AMM720932:AMM720940 AWI720932:AWI720940 BGE720932:BGE720940 BQA720932:BQA720940 BZW720932:BZW720940 CJS720932:CJS720940 CTO720932:CTO720940 DDK720932:DDK720940 DNG720932:DNG720940 DXC720932:DXC720940 EGY720932:EGY720940 EQU720932:EQU720940 FAQ720932:FAQ720940 FKM720932:FKM720940 FUI720932:FUI720940 GEE720932:GEE720940 GOA720932:GOA720940 GXW720932:GXW720940 HHS720932:HHS720940 HRO720932:HRO720940 IBK720932:IBK720940 ILG720932:ILG720940 IVC720932:IVC720940 JEY720932:JEY720940 JOU720932:JOU720940 JYQ720932:JYQ720940 KIM720932:KIM720940 KSI720932:KSI720940 LCE720932:LCE720940 LMA720932:LMA720940 LVW720932:LVW720940 MFS720932:MFS720940 MPO720932:MPO720940 MZK720932:MZK720940 NJG720932:NJG720940 NTC720932:NTC720940 OCY720932:OCY720940 OMU720932:OMU720940 OWQ720932:OWQ720940 PGM720932:PGM720940 PQI720932:PQI720940 QAE720932:QAE720940 QKA720932:QKA720940 QTW720932:QTW720940 RDS720932:RDS720940 RNO720932:RNO720940 RXK720932:RXK720940 SHG720932:SHG720940 SRC720932:SRC720940 TAY720932:TAY720940 TKU720932:TKU720940 TUQ720932:TUQ720940 UEM720932:UEM720940 UOI720932:UOI720940 UYE720932:UYE720940 VIA720932:VIA720940 VRW720932:VRW720940 WBS720932:WBS720940 WLO720932:WLO720940 WVK720932:WVK720940 C786468:C786476 IY786468:IY786476 SU786468:SU786476 ACQ786468:ACQ786476 AMM786468:AMM786476 AWI786468:AWI786476 BGE786468:BGE786476 BQA786468:BQA786476 BZW786468:BZW786476 CJS786468:CJS786476 CTO786468:CTO786476 DDK786468:DDK786476 DNG786468:DNG786476 DXC786468:DXC786476 EGY786468:EGY786476 EQU786468:EQU786476 FAQ786468:FAQ786476 FKM786468:FKM786476 FUI786468:FUI786476 GEE786468:GEE786476 GOA786468:GOA786476 GXW786468:GXW786476 HHS786468:HHS786476 HRO786468:HRO786476 IBK786468:IBK786476 ILG786468:ILG786476 IVC786468:IVC786476 JEY786468:JEY786476 JOU786468:JOU786476 JYQ786468:JYQ786476 KIM786468:KIM786476 KSI786468:KSI786476 LCE786468:LCE786476 LMA786468:LMA786476 LVW786468:LVW786476 MFS786468:MFS786476 MPO786468:MPO786476 MZK786468:MZK786476 NJG786468:NJG786476 NTC786468:NTC786476 OCY786468:OCY786476 OMU786468:OMU786476 OWQ786468:OWQ786476 PGM786468:PGM786476 PQI786468:PQI786476 QAE786468:QAE786476 QKA786468:QKA786476 QTW786468:QTW786476 RDS786468:RDS786476 RNO786468:RNO786476 RXK786468:RXK786476 SHG786468:SHG786476 SRC786468:SRC786476 TAY786468:TAY786476 TKU786468:TKU786476 TUQ786468:TUQ786476 UEM786468:UEM786476 UOI786468:UOI786476 UYE786468:UYE786476 VIA786468:VIA786476 VRW786468:VRW786476 WBS786468:WBS786476 WLO786468:WLO786476 WVK786468:WVK786476 C852004:C852012 IY852004:IY852012 SU852004:SU852012 ACQ852004:ACQ852012 AMM852004:AMM852012 AWI852004:AWI852012 BGE852004:BGE852012 BQA852004:BQA852012 BZW852004:BZW852012 CJS852004:CJS852012 CTO852004:CTO852012 DDK852004:DDK852012 DNG852004:DNG852012 DXC852004:DXC852012 EGY852004:EGY852012 EQU852004:EQU852012 FAQ852004:FAQ852012 FKM852004:FKM852012 FUI852004:FUI852012 GEE852004:GEE852012 GOA852004:GOA852012 GXW852004:GXW852012 HHS852004:HHS852012 HRO852004:HRO852012 IBK852004:IBK852012 ILG852004:ILG852012 IVC852004:IVC852012 JEY852004:JEY852012 JOU852004:JOU852012 JYQ852004:JYQ852012 KIM852004:KIM852012 KSI852004:KSI852012 LCE852004:LCE852012 LMA852004:LMA852012 LVW852004:LVW852012 MFS852004:MFS852012 MPO852004:MPO852012 MZK852004:MZK852012 NJG852004:NJG852012 NTC852004:NTC852012 OCY852004:OCY852012 OMU852004:OMU852012 OWQ852004:OWQ852012 PGM852004:PGM852012 PQI852004:PQI852012 QAE852004:QAE852012 QKA852004:QKA852012 QTW852004:QTW852012 RDS852004:RDS852012 RNO852004:RNO852012 RXK852004:RXK852012 SHG852004:SHG852012 SRC852004:SRC852012 TAY852004:TAY852012 TKU852004:TKU852012 TUQ852004:TUQ852012 UEM852004:UEM852012 UOI852004:UOI852012 UYE852004:UYE852012 VIA852004:VIA852012 VRW852004:VRW852012 WBS852004:WBS852012 WLO852004:WLO852012 WVK852004:WVK852012 C917540:C917548 IY917540:IY917548 SU917540:SU917548 ACQ917540:ACQ917548 AMM917540:AMM917548 AWI917540:AWI917548 BGE917540:BGE917548 BQA917540:BQA917548 BZW917540:BZW917548 CJS917540:CJS917548 CTO917540:CTO917548 DDK917540:DDK917548 DNG917540:DNG917548 DXC917540:DXC917548 EGY917540:EGY917548 EQU917540:EQU917548 FAQ917540:FAQ917548 FKM917540:FKM917548 FUI917540:FUI917548 GEE917540:GEE917548 GOA917540:GOA917548 GXW917540:GXW917548 HHS917540:HHS917548 HRO917540:HRO917548 IBK917540:IBK917548 ILG917540:ILG917548 IVC917540:IVC917548 JEY917540:JEY917548 JOU917540:JOU917548 JYQ917540:JYQ917548 KIM917540:KIM917548 KSI917540:KSI917548 LCE917540:LCE917548 LMA917540:LMA917548 LVW917540:LVW917548 MFS917540:MFS917548 MPO917540:MPO917548 MZK917540:MZK917548 NJG917540:NJG917548 NTC917540:NTC917548 OCY917540:OCY917548 OMU917540:OMU917548 OWQ917540:OWQ917548 PGM917540:PGM917548 PQI917540:PQI917548 QAE917540:QAE917548 QKA917540:QKA917548 QTW917540:QTW917548 RDS917540:RDS917548 RNO917540:RNO917548 RXK917540:RXK917548 SHG917540:SHG917548 SRC917540:SRC917548 TAY917540:TAY917548 TKU917540:TKU917548 TUQ917540:TUQ917548 UEM917540:UEM917548 UOI917540:UOI917548 UYE917540:UYE917548 VIA917540:VIA917548 VRW917540:VRW917548 WBS917540:WBS917548 WLO917540:WLO917548 WVK917540:WVK917548 C983076:C983084 IY983076:IY983084 SU983076:SU983084 ACQ983076:ACQ983084 AMM983076:AMM983084 AWI983076:AWI983084 BGE983076:BGE983084 BQA983076:BQA983084 BZW983076:BZW983084 CJS983076:CJS983084 CTO983076:CTO983084 DDK983076:DDK983084 DNG983076:DNG983084 DXC983076:DXC983084 EGY983076:EGY983084 EQU983076:EQU983084 FAQ983076:FAQ983084 FKM983076:FKM983084 FUI983076:FUI983084 GEE983076:GEE983084 GOA983076:GOA983084 GXW983076:GXW983084 HHS983076:HHS983084 HRO983076:HRO983084 IBK983076:IBK983084 ILG983076:ILG983084 IVC983076:IVC983084 JEY983076:JEY983084 JOU983076:JOU983084 JYQ983076:JYQ983084 KIM983076:KIM983084 KSI983076:KSI983084 LCE983076:LCE983084 LMA983076:LMA983084 LVW983076:LVW983084 MFS983076:MFS983084 MPO983076:MPO983084 MZK983076:MZK983084 NJG983076:NJG983084 NTC983076:NTC983084 OCY983076:OCY983084 OMU983076:OMU983084 OWQ983076:OWQ983084 PGM983076:PGM983084 PQI983076:PQI983084 QAE983076:QAE983084 QKA983076:QKA983084 QTW983076:QTW983084 RDS983076:RDS983084 RNO983076:RNO983084 RXK983076:RXK983084 SHG983076:SHG983084 SRC983076:SRC983084 TAY983076:TAY983084 TKU983076:TKU983084 TUQ983076:TUQ983084 UEM983076:UEM983084 UOI983076:UOI983084 UYE983076:UYE983084 VIA983076:VIA983084 VRW983076:VRW983084 WBS983076:WBS983084 WLO983076:WLO983084 WVK983076:WVK983084" xr:uid="{1C8F5DDA-D977-5E4B-88CC-1E91512715D8}">
      <formula1>"1,2"</formula1>
    </dataValidation>
    <dataValidation imeMode="on" allowBlank="1" sqref="B45:C45 IX45:IY45 ST45:SU45 ACP45:ACQ45 AML45:AMM45 AWH45:AWI45 BGD45:BGE45 BPZ45:BQA45 BZV45:BZW45 CJR45:CJS45 CTN45:CTO45 DDJ45:DDK45 DNF45:DNG45 DXB45:DXC45 EGX45:EGY45 EQT45:EQU45 FAP45:FAQ45 FKL45:FKM45 FUH45:FUI45 GED45:GEE45 GNZ45:GOA45 GXV45:GXW45 HHR45:HHS45 HRN45:HRO45 IBJ45:IBK45 ILF45:ILG45 IVB45:IVC45 JEX45:JEY45 JOT45:JOU45 JYP45:JYQ45 KIL45:KIM45 KSH45:KSI45 LCD45:LCE45 LLZ45:LMA45 LVV45:LVW45 MFR45:MFS45 MPN45:MPO45 MZJ45:MZK45 NJF45:NJG45 NTB45:NTC45 OCX45:OCY45 OMT45:OMU45 OWP45:OWQ45 PGL45:PGM45 PQH45:PQI45 QAD45:QAE45 QJZ45:QKA45 QTV45:QTW45 RDR45:RDS45 RNN45:RNO45 RXJ45:RXK45 SHF45:SHG45 SRB45:SRC45 TAX45:TAY45 TKT45:TKU45 TUP45:TUQ45 UEL45:UEM45 UOH45:UOI45 UYD45:UYE45 VHZ45:VIA45 VRV45:VRW45 WBR45:WBS45 WLN45:WLO45 WVJ45:WVK45 B65581:C65581 IX65581:IY65581 ST65581:SU65581 ACP65581:ACQ65581 AML65581:AMM65581 AWH65581:AWI65581 BGD65581:BGE65581 BPZ65581:BQA65581 BZV65581:BZW65581 CJR65581:CJS65581 CTN65581:CTO65581 DDJ65581:DDK65581 DNF65581:DNG65581 DXB65581:DXC65581 EGX65581:EGY65581 EQT65581:EQU65581 FAP65581:FAQ65581 FKL65581:FKM65581 FUH65581:FUI65581 GED65581:GEE65581 GNZ65581:GOA65581 GXV65581:GXW65581 HHR65581:HHS65581 HRN65581:HRO65581 IBJ65581:IBK65581 ILF65581:ILG65581 IVB65581:IVC65581 JEX65581:JEY65581 JOT65581:JOU65581 JYP65581:JYQ65581 KIL65581:KIM65581 KSH65581:KSI65581 LCD65581:LCE65581 LLZ65581:LMA65581 LVV65581:LVW65581 MFR65581:MFS65581 MPN65581:MPO65581 MZJ65581:MZK65581 NJF65581:NJG65581 NTB65581:NTC65581 OCX65581:OCY65581 OMT65581:OMU65581 OWP65581:OWQ65581 PGL65581:PGM65581 PQH65581:PQI65581 QAD65581:QAE65581 QJZ65581:QKA65581 QTV65581:QTW65581 RDR65581:RDS65581 RNN65581:RNO65581 RXJ65581:RXK65581 SHF65581:SHG65581 SRB65581:SRC65581 TAX65581:TAY65581 TKT65581:TKU65581 TUP65581:TUQ65581 UEL65581:UEM65581 UOH65581:UOI65581 UYD65581:UYE65581 VHZ65581:VIA65581 VRV65581:VRW65581 WBR65581:WBS65581 WLN65581:WLO65581 WVJ65581:WVK65581 B131117:C131117 IX131117:IY131117 ST131117:SU131117 ACP131117:ACQ131117 AML131117:AMM131117 AWH131117:AWI131117 BGD131117:BGE131117 BPZ131117:BQA131117 BZV131117:BZW131117 CJR131117:CJS131117 CTN131117:CTO131117 DDJ131117:DDK131117 DNF131117:DNG131117 DXB131117:DXC131117 EGX131117:EGY131117 EQT131117:EQU131117 FAP131117:FAQ131117 FKL131117:FKM131117 FUH131117:FUI131117 GED131117:GEE131117 GNZ131117:GOA131117 GXV131117:GXW131117 HHR131117:HHS131117 HRN131117:HRO131117 IBJ131117:IBK131117 ILF131117:ILG131117 IVB131117:IVC131117 JEX131117:JEY131117 JOT131117:JOU131117 JYP131117:JYQ131117 KIL131117:KIM131117 KSH131117:KSI131117 LCD131117:LCE131117 LLZ131117:LMA131117 LVV131117:LVW131117 MFR131117:MFS131117 MPN131117:MPO131117 MZJ131117:MZK131117 NJF131117:NJG131117 NTB131117:NTC131117 OCX131117:OCY131117 OMT131117:OMU131117 OWP131117:OWQ131117 PGL131117:PGM131117 PQH131117:PQI131117 QAD131117:QAE131117 QJZ131117:QKA131117 QTV131117:QTW131117 RDR131117:RDS131117 RNN131117:RNO131117 RXJ131117:RXK131117 SHF131117:SHG131117 SRB131117:SRC131117 TAX131117:TAY131117 TKT131117:TKU131117 TUP131117:TUQ131117 UEL131117:UEM131117 UOH131117:UOI131117 UYD131117:UYE131117 VHZ131117:VIA131117 VRV131117:VRW131117 WBR131117:WBS131117 WLN131117:WLO131117 WVJ131117:WVK131117 B196653:C196653 IX196653:IY196653 ST196653:SU196653 ACP196653:ACQ196653 AML196653:AMM196653 AWH196653:AWI196653 BGD196653:BGE196653 BPZ196653:BQA196653 BZV196653:BZW196653 CJR196653:CJS196653 CTN196653:CTO196653 DDJ196653:DDK196653 DNF196653:DNG196653 DXB196653:DXC196653 EGX196653:EGY196653 EQT196653:EQU196653 FAP196653:FAQ196653 FKL196653:FKM196653 FUH196653:FUI196653 GED196653:GEE196653 GNZ196653:GOA196653 GXV196653:GXW196653 HHR196653:HHS196653 HRN196653:HRO196653 IBJ196653:IBK196653 ILF196653:ILG196653 IVB196653:IVC196653 JEX196653:JEY196653 JOT196653:JOU196653 JYP196653:JYQ196653 KIL196653:KIM196653 KSH196653:KSI196653 LCD196653:LCE196653 LLZ196653:LMA196653 LVV196653:LVW196653 MFR196653:MFS196653 MPN196653:MPO196653 MZJ196653:MZK196653 NJF196653:NJG196653 NTB196653:NTC196653 OCX196653:OCY196653 OMT196653:OMU196653 OWP196653:OWQ196653 PGL196653:PGM196653 PQH196653:PQI196653 QAD196653:QAE196653 QJZ196653:QKA196653 QTV196653:QTW196653 RDR196653:RDS196653 RNN196653:RNO196653 RXJ196653:RXK196653 SHF196653:SHG196653 SRB196653:SRC196653 TAX196653:TAY196653 TKT196653:TKU196653 TUP196653:TUQ196653 UEL196653:UEM196653 UOH196653:UOI196653 UYD196653:UYE196653 VHZ196653:VIA196653 VRV196653:VRW196653 WBR196653:WBS196653 WLN196653:WLO196653 WVJ196653:WVK196653 B262189:C262189 IX262189:IY262189 ST262189:SU262189 ACP262189:ACQ262189 AML262189:AMM262189 AWH262189:AWI262189 BGD262189:BGE262189 BPZ262189:BQA262189 BZV262189:BZW262189 CJR262189:CJS262189 CTN262189:CTO262189 DDJ262189:DDK262189 DNF262189:DNG262189 DXB262189:DXC262189 EGX262189:EGY262189 EQT262189:EQU262189 FAP262189:FAQ262189 FKL262189:FKM262189 FUH262189:FUI262189 GED262189:GEE262189 GNZ262189:GOA262189 GXV262189:GXW262189 HHR262189:HHS262189 HRN262189:HRO262189 IBJ262189:IBK262189 ILF262189:ILG262189 IVB262189:IVC262189 JEX262189:JEY262189 JOT262189:JOU262189 JYP262189:JYQ262189 KIL262189:KIM262189 KSH262189:KSI262189 LCD262189:LCE262189 LLZ262189:LMA262189 LVV262189:LVW262189 MFR262189:MFS262189 MPN262189:MPO262189 MZJ262189:MZK262189 NJF262189:NJG262189 NTB262189:NTC262189 OCX262189:OCY262189 OMT262189:OMU262189 OWP262189:OWQ262189 PGL262189:PGM262189 PQH262189:PQI262189 QAD262189:QAE262189 QJZ262189:QKA262189 QTV262189:QTW262189 RDR262189:RDS262189 RNN262189:RNO262189 RXJ262189:RXK262189 SHF262189:SHG262189 SRB262189:SRC262189 TAX262189:TAY262189 TKT262189:TKU262189 TUP262189:TUQ262189 UEL262189:UEM262189 UOH262189:UOI262189 UYD262189:UYE262189 VHZ262189:VIA262189 VRV262189:VRW262189 WBR262189:WBS262189 WLN262189:WLO262189 WVJ262189:WVK262189 B327725:C327725 IX327725:IY327725 ST327725:SU327725 ACP327725:ACQ327725 AML327725:AMM327725 AWH327725:AWI327725 BGD327725:BGE327725 BPZ327725:BQA327725 BZV327725:BZW327725 CJR327725:CJS327725 CTN327725:CTO327725 DDJ327725:DDK327725 DNF327725:DNG327725 DXB327725:DXC327725 EGX327725:EGY327725 EQT327725:EQU327725 FAP327725:FAQ327725 FKL327725:FKM327725 FUH327725:FUI327725 GED327725:GEE327725 GNZ327725:GOA327725 GXV327725:GXW327725 HHR327725:HHS327725 HRN327725:HRO327725 IBJ327725:IBK327725 ILF327725:ILG327725 IVB327725:IVC327725 JEX327725:JEY327725 JOT327725:JOU327725 JYP327725:JYQ327725 KIL327725:KIM327725 KSH327725:KSI327725 LCD327725:LCE327725 LLZ327725:LMA327725 LVV327725:LVW327725 MFR327725:MFS327725 MPN327725:MPO327725 MZJ327725:MZK327725 NJF327725:NJG327725 NTB327725:NTC327725 OCX327725:OCY327725 OMT327725:OMU327725 OWP327725:OWQ327725 PGL327725:PGM327725 PQH327725:PQI327725 QAD327725:QAE327725 QJZ327725:QKA327725 QTV327725:QTW327725 RDR327725:RDS327725 RNN327725:RNO327725 RXJ327725:RXK327725 SHF327725:SHG327725 SRB327725:SRC327725 TAX327725:TAY327725 TKT327725:TKU327725 TUP327725:TUQ327725 UEL327725:UEM327725 UOH327725:UOI327725 UYD327725:UYE327725 VHZ327725:VIA327725 VRV327725:VRW327725 WBR327725:WBS327725 WLN327725:WLO327725 WVJ327725:WVK327725 B393261:C393261 IX393261:IY393261 ST393261:SU393261 ACP393261:ACQ393261 AML393261:AMM393261 AWH393261:AWI393261 BGD393261:BGE393261 BPZ393261:BQA393261 BZV393261:BZW393261 CJR393261:CJS393261 CTN393261:CTO393261 DDJ393261:DDK393261 DNF393261:DNG393261 DXB393261:DXC393261 EGX393261:EGY393261 EQT393261:EQU393261 FAP393261:FAQ393261 FKL393261:FKM393261 FUH393261:FUI393261 GED393261:GEE393261 GNZ393261:GOA393261 GXV393261:GXW393261 HHR393261:HHS393261 HRN393261:HRO393261 IBJ393261:IBK393261 ILF393261:ILG393261 IVB393261:IVC393261 JEX393261:JEY393261 JOT393261:JOU393261 JYP393261:JYQ393261 KIL393261:KIM393261 KSH393261:KSI393261 LCD393261:LCE393261 LLZ393261:LMA393261 LVV393261:LVW393261 MFR393261:MFS393261 MPN393261:MPO393261 MZJ393261:MZK393261 NJF393261:NJG393261 NTB393261:NTC393261 OCX393261:OCY393261 OMT393261:OMU393261 OWP393261:OWQ393261 PGL393261:PGM393261 PQH393261:PQI393261 QAD393261:QAE393261 QJZ393261:QKA393261 QTV393261:QTW393261 RDR393261:RDS393261 RNN393261:RNO393261 RXJ393261:RXK393261 SHF393261:SHG393261 SRB393261:SRC393261 TAX393261:TAY393261 TKT393261:TKU393261 TUP393261:TUQ393261 UEL393261:UEM393261 UOH393261:UOI393261 UYD393261:UYE393261 VHZ393261:VIA393261 VRV393261:VRW393261 WBR393261:WBS393261 WLN393261:WLO393261 WVJ393261:WVK393261 B458797:C458797 IX458797:IY458797 ST458797:SU458797 ACP458797:ACQ458797 AML458797:AMM458797 AWH458797:AWI458797 BGD458797:BGE458797 BPZ458797:BQA458797 BZV458797:BZW458797 CJR458797:CJS458797 CTN458797:CTO458797 DDJ458797:DDK458797 DNF458797:DNG458797 DXB458797:DXC458797 EGX458797:EGY458797 EQT458797:EQU458797 FAP458797:FAQ458797 FKL458797:FKM458797 FUH458797:FUI458797 GED458797:GEE458797 GNZ458797:GOA458797 GXV458797:GXW458797 HHR458797:HHS458797 HRN458797:HRO458797 IBJ458797:IBK458797 ILF458797:ILG458797 IVB458797:IVC458797 JEX458797:JEY458797 JOT458797:JOU458797 JYP458797:JYQ458797 KIL458797:KIM458797 KSH458797:KSI458797 LCD458797:LCE458797 LLZ458797:LMA458797 LVV458797:LVW458797 MFR458797:MFS458797 MPN458797:MPO458797 MZJ458797:MZK458797 NJF458797:NJG458797 NTB458797:NTC458797 OCX458797:OCY458797 OMT458797:OMU458797 OWP458797:OWQ458797 PGL458797:PGM458797 PQH458797:PQI458797 QAD458797:QAE458797 QJZ458797:QKA458797 QTV458797:QTW458797 RDR458797:RDS458797 RNN458797:RNO458797 RXJ458797:RXK458797 SHF458797:SHG458797 SRB458797:SRC458797 TAX458797:TAY458797 TKT458797:TKU458797 TUP458797:TUQ458797 UEL458797:UEM458797 UOH458797:UOI458797 UYD458797:UYE458797 VHZ458797:VIA458797 VRV458797:VRW458797 WBR458797:WBS458797 WLN458797:WLO458797 WVJ458797:WVK458797 B524333:C524333 IX524333:IY524333 ST524333:SU524333 ACP524333:ACQ524333 AML524333:AMM524333 AWH524333:AWI524333 BGD524333:BGE524333 BPZ524333:BQA524333 BZV524333:BZW524333 CJR524333:CJS524333 CTN524333:CTO524333 DDJ524333:DDK524333 DNF524333:DNG524333 DXB524333:DXC524333 EGX524333:EGY524333 EQT524333:EQU524333 FAP524333:FAQ524333 FKL524333:FKM524333 FUH524333:FUI524333 GED524333:GEE524333 GNZ524333:GOA524333 GXV524333:GXW524333 HHR524333:HHS524333 HRN524333:HRO524333 IBJ524333:IBK524333 ILF524333:ILG524333 IVB524333:IVC524333 JEX524333:JEY524333 JOT524333:JOU524333 JYP524333:JYQ524333 KIL524333:KIM524333 KSH524333:KSI524333 LCD524333:LCE524333 LLZ524333:LMA524333 LVV524333:LVW524333 MFR524333:MFS524333 MPN524333:MPO524333 MZJ524333:MZK524333 NJF524333:NJG524333 NTB524333:NTC524333 OCX524333:OCY524333 OMT524333:OMU524333 OWP524333:OWQ524333 PGL524333:PGM524333 PQH524333:PQI524333 QAD524333:QAE524333 QJZ524333:QKA524333 QTV524333:QTW524333 RDR524333:RDS524333 RNN524333:RNO524333 RXJ524333:RXK524333 SHF524333:SHG524333 SRB524333:SRC524333 TAX524333:TAY524333 TKT524333:TKU524333 TUP524333:TUQ524333 UEL524333:UEM524333 UOH524333:UOI524333 UYD524333:UYE524333 VHZ524333:VIA524333 VRV524333:VRW524333 WBR524333:WBS524333 WLN524333:WLO524333 WVJ524333:WVK524333 B589869:C589869 IX589869:IY589869 ST589869:SU589869 ACP589869:ACQ589869 AML589869:AMM589869 AWH589869:AWI589869 BGD589869:BGE589869 BPZ589869:BQA589869 BZV589869:BZW589869 CJR589869:CJS589869 CTN589869:CTO589869 DDJ589869:DDK589869 DNF589869:DNG589869 DXB589869:DXC589869 EGX589869:EGY589869 EQT589869:EQU589869 FAP589869:FAQ589869 FKL589869:FKM589869 FUH589869:FUI589869 GED589869:GEE589869 GNZ589869:GOA589869 GXV589869:GXW589869 HHR589869:HHS589869 HRN589869:HRO589869 IBJ589869:IBK589869 ILF589869:ILG589869 IVB589869:IVC589869 JEX589869:JEY589869 JOT589869:JOU589869 JYP589869:JYQ589869 KIL589869:KIM589869 KSH589869:KSI589869 LCD589869:LCE589869 LLZ589869:LMA589869 LVV589869:LVW589869 MFR589869:MFS589869 MPN589869:MPO589869 MZJ589869:MZK589869 NJF589869:NJG589869 NTB589869:NTC589869 OCX589869:OCY589869 OMT589869:OMU589869 OWP589869:OWQ589869 PGL589869:PGM589869 PQH589869:PQI589869 QAD589869:QAE589869 QJZ589869:QKA589869 QTV589869:QTW589869 RDR589869:RDS589869 RNN589869:RNO589869 RXJ589869:RXK589869 SHF589869:SHG589869 SRB589869:SRC589869 TAX589869:TAY589869 TKT589869:TKU589869 TUP589869:TUQ589869 UEL589869:UEM589869 UOH589869:UOI589869 UYD589869:UYE589869 VHZ589869:VIA589869 VRV589869:VRW589869 WBR589869:WBS589869 WLN589869:WLO589869 WVJ589869:WVK589869 B655405:C655405 IX655405:IY655405 ST655405:SU655405 ACP655405:ACQ655405 AML655405:AMM655405 AWH655405:AWI655405 BGD655405:BGE655405 BPZ655405:BQA655405 BZV655405:BZW655405 CJR655405:CJS655405 CTN655405:CTO655405 DDJ655405:DDK655405 DNF655405:DNG655405 DXB655405:DXC655405 EGX655405:EGY655405 EQT655405:EQU655405 FAP655405:FAQ655405 FKL655405:FKM655405 FUH655405:FUI655405 GED655405:GEE655405 GNZ655405:GOA655405 GXV655405:GXW655405 HHR655405:HHS655405 HRN655405:HRO655405 IBJ655405:IBK655405 ILF655405:ILG655405 IVB655405:IVC655405 JEX655405:JEY655405 JOT655405:JOU655405 JYP655405:JYQ655405 KIL655405:KIM655405 KSH655405:KSI655405 LCD655405:LCE655405 LLZ655405:LMA655405 LVV655405:LVW655405 MFR655405:MFS655405 MPN655405:MPO655405 MZJ655405:MZK655405 NJF655405:NJG655405 NTB655405:NTC655405 OCX655405:OCY655405 OMT655405:OMU655405 OWP655405:OWQ655405 PGL655405:PGM655405 PQH655405:PQI655405 QAD655405:QAE655405 QJZ655405:QKA655405 QTV655405:QTW655405 RDR655405:RDS655405 RNN655405:RNO655405 RXJ655405:RXK655405 SHF655405:SHG655405 SRB655405:SRC655405 TAX655405:TAY655405 TKT655405:TKU655405 TUP655405:TUQ655405 UEL655405:UEM655405 UOH655405:UOI655405 UYD655405:UYE655405 VHZ655405:VIA655405 VRV655405:VRW655405 WBR655405:WBS655405 WLN655405:WLO655405 WVJ655405:WVK655405 B720941:C720941 IX720941:IY720941 ST720941:SU720941 ACP720941:ACQ720941 AML720941:AMM720941 AWH720941:AWI720941 BGD720941:BGE720941 BPZ720941:BQA720941 BZV720941:BZW720941 CJR720941:CJS720941 CTN720941:CTO720941 DDJ720941:DDK720941 DNF720941:DNG720941 DXB720941:DXC720941 EGX720941:EGY720941 EQT720941:EQU720941 FAP720941:FAQ720941 FKL720941:FKM720941 FUH720941:FUI720941 GED720941:GEE720941 GNZ720941:GOA720941 GXV720941:GXW720941 HHR720941:HHS720941 HRN720941:HRO720941 IBJ720941:IBK720941 ILF720941:ILG720941 IVB720941:IVC720941 JEX720941:JEY720941 JOT720941:JOU720941 JYP720941:JYQ720941 KIL720941:KIM720941 KSH720941:KSI720941 LCD720941:LCE720941 LLZ720941:LMA720941 LVV720941:LVW720941 MFR720941:MFS720941 MPN720941:MPO720941 MZJ720941:MZK720941 NJF720941:NJG720941 NTB720941:NTC720941 OCX720941:OCY720941 OMT720941:OMU720941 OWP720941:OWQ720941 PGL720941:PGM720941 PQH720941:PQI720941 QAD720941:QAE720941 QJZ720941:QKA720941 QTV720941:QTW720941 RDR720941:RDS720941 RNN720941:RNO720941 RXJ720941:RXK720941 SHF720941:SHG720941 SRB720941:SRC720941 TAX720941:TAY720941 TKT720941:TKU720941 TUP720941:TUQ720941 UEL720941:UEM720941 UOH720941:UOI720941 UYD720941:UYE720941 VHZ720941:VIA720941 VRV720941:VRW720941 WBR720941:WBS720941 WLN720941:WLO720941 WVJ720941:WVK720941 B786477:C786477 IX786477:IY786477 ST786477:SU786477 ACP786477:ACQ786477 AML786477:AMM786477 AWH786477:AWI786477 BGD786477:BGE786477 BPZ786477:BQA786477 BZV786477:BZW786477 CJR786477:CJS786477 CTN786477:CTO786477 DDJ786477:DDK786477 DNF786477:DNG786477 DXB786477:DXC786477 EGX786477:EGY786477 EQT786477:EQU786477 FAP786477:FAQ786477 FKL786477:FKM786477 FUH786477:FUI786477 GED786477:GEE786477 GNZ786477:GOA786477 GXV786477:GXW786477 HHR786477:HHS786477 HRN786477:HRO786477 IBJ786477:IBK786477 ILF786477:ILG786477 IVB786477:IVC786477 JEX786477:JEY786477 JOT786477:JOU786477 JYP786477:JYQ786477 KIL786477:KIM786477 KSH786477:KSI786477 LCD786477:LCE786477 LLZ786477:LMA786477 LVV786477:LVW786477 MFR786477:MFS786477 MPN786477:MPO786477 MZJ786477:MZK786477 NJF786477:NJG786477 NTB786477:NTC786477 OCX786477:OCY786477 OMT786477:OMU786477 OWP786477:OWQ786477 PGL786477:PGM786477 PQH786477:PQI786477 QAD786477:QAE786477 QJZ786477:QKA786477 QTV786477:QTW786477 RDR786477:RDS786477 RNN786477:RNO786477 RXJ786477:RXK786477 SHF786477:SHG786477 SRB786477:SRC786477 TAX786477:TAY786477 TKT786477:TKU786477 TUP786477:TUQ786477 UEL786477:UEM786477 UOH786477:UOI786477 UYD786477:UYE786477 VHZ786477:VIA786477 VRV786477:VRW786477 WBR786477:WBS786477 WLN786477:WLO786477 WVJ786477:WVK786477 B852013:C852013 IX852013:IY852013 ST852013:SU852013 ACP852013:ACQ852013 AML852013:AMM852013 AWH852013:AWI852013 BGD852013:BGE852013 BPZ852013:BQA852013 BZV852013:BZW852013 CJR852013:CJS852013 CTN852013:CTO852013 DDJ852013:DDK852013 DNF852013:DNG852013 DXB852013:DXC852013 EGX852013:EGY852013 EQT852013:EQU852013 FAP852013:FAQ852013 FKL852013:FKM852013 FUH852013:FUI852013 GED852013:GEE852013 GNZ852013:GOA852013 GXV852013:GXW852013 HHR852013:HHS852013 HRN852013:HRO852013 IBJ852013:IBK852013 ILF852013:ILG852013 IVB852013:IVC852013 JEX852013:JEY852013 JOT852013:JOU852013 JYP852013:JYQ852013 KIL852013:KIM852013 KSH852013:KSI852013 LCD852013:LCE852013 LLZ852013:LMA852013 LVV852013:LVW852013 MFR852013:MFS852013 MPN852013:MPO852013 MZJ852013:MZK852013 NJF852013:NJG852013 NTB852013:NTC852013 OCX852013:OCY852013 OMT852013:OMU852013 OWP852013:OWQ852013 PGL852013:PGM852013 PQH852013:PQI852013 QAD852013:QAE852013 QJZ852013:QKA852013 QTV852013:QTW852013 RDR852013:RDS852013 RNN852013:RNO852013 RXJ852013:RXK852013 SHF852013:SHG852013 SRB852013:SRC852013 TAX852013:TAY852013 TKT852013:TKU852013 TUP852013:TUQ852013 UEL852013:UEM852013 UOH852013:UOI852013 UYD852013:UYE852013 VHZ852013:VIA852013 VRV852013:VRW852013 WBR852013:WBS852013 WLN852013:WLO852013 WVJ852013:WVK852013 B917549:C917549 IX917549:IY917549 ST917549:SU917549 ACP917549:ACQ917549 AML917549:AMM917549 AWH917549:AWI917549 BGD917549:BGE917549 BPZ917549:BQA917549 BZV917549:BZW917549 CJR917549:CJS917549 CTN917549:CTO917549 DDJ917549:DDK917549 DNF917549:DNG917549 DXB917549:DXC917549 EGX917549:EGY917549 EQT917549:EQU917549 FAP917549:FAQ917549 FKL917549:FKM917549 FUH917549:FUI917549 GED917549:GEE917549 GNZ917549:GOA917549 GXV917549:GXW917549 HHR917549:HHS917549 HRN917549:HRO917549 IBJ917549:IBK917549 ILF917549:ILG917549 IVB917549:IVC917549 JEX917549:JEY917549 JOT917549:JOU917549 JYP917549:JYQ917549 KIL917549:KIM917549 KSH917549:KSI917549 LCD917549:LCE917549 LLZ917549:LMA917549 LVV917549:LVW917549 MFR917549:MFS917549 MPN917549:MPO917549 MZJ917549:MZK917549 NJF917549:NJG917549 NTB917549:NTC917549 OCX917549:OCY917549 OMT917549:OMU917549 OWP917549:OWQ917549 PGL917549:PGM917549 PQH917549:PQI917549 QAD917549:QAE917549 QJZ917549:QKA917549 QTV917549:QTW917549 RDR917549:RDS917549 RNN917549:RNO917549 RXJ917549:RXK917549 SHF917549:SHG917549 SRB917549:SRC917549 TAX917549:TAY917549 TKT917549:TKU917549 TUP917549:TUQ917549 UEL917549:UEM917549 UOH917549:UOI917549 UYD917549:UYE917549 VHZ917549:VIA917549 VRV917549:VRW917549 WBR917549:WBS917549 WLN917549:WLO917549 WVJ917549:WVK917549 B983085:C983085 IX983085:IY983085 ST983085:SU983085 ACP983085:ACQ983085 AML983085:AMM983085 AWH983085:AWI983085 BGD983085:BGE983085 BPZ983085:BQA983085 BZV983085:BZW983085 CJR983085:CJS983085 CTN983085:CTO983085 DDJ983085:DDK983085 DNF983085:DNG983085 DXB983085:DXC983085 EGX983085:EGY983085 EQT983085:EQU983085 FAP983085:FAQ983085 FKL983085:FKM983085 FUH983085:FUI983085 GED983085:GEE983085 GNZ983085:GOA983085 GXV983085:GXW983085 HHR983085:HHS983085 HRN983085:HRO983085 IBJ983085:IBK983085 ILF983085:ILG983085 IVB983085:IVC983085 JEX983085:JEY983085 JOT983085:JOU983085 JYP983085:JYQ983085 KIL983085:KIM983085 KSH983085:KSI983085 LCD983085:LCE983085 LLZ983085:LMA983085 LVV983085:LVW983085 MFR983085:MFS983085 MPN983085:MPO983085 MZJ983085:MZK983085 NJF983085:NJG983085 NTB983085:NTC983085 OCX983085:OCY983085 OMT983085:OMU983085 OWP983085:OWQ983085 PGL983085:PGM983085 PQH983085:PQI983085 QAD983085:QAE983085 QJZ983085:QKA983085 QTV983085:QTW983085 RDR983085:RDS983085 RNN983085:RNO983085 RXJ983085:RXK983085 SHF983085:SHG983085 SRB983085:SRC983085 TAX983085:TAY983085 TKT983085:TKU983085 TUP983085:TUQ983085 UEL983085:UEM983085 UOH983085:UOI983085 UYD983085:UYE983085 VHZ983085:VIA983085 VRV983085:VRW983085 WBR983085:WBS983085 WLN983085:WLO983085 WVJ983085:WVK983085" xr:uid="{809295F2-47C7-5C49-8018-C505C01FCA7B}"/>
  </dataValidations>
  <pageMargins left="0.7" right="0.7" top="0.75" bottom="0.75" header="0.3" footer="0.3"/>
  <pageSetup paperSize="9" scale="87" orientation="landscape" horizontalDpi="0" verticalDpi="0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indexed="29"/>
    <pageSetUpPr fitToPage="1"/>
  </sheetPr>
  <dimension ref="A1:N46"/>
  <sheetViews>
    <sheetView view="pageBreakPreview" zoomScale="85" zoomScaleNormal="70" zoomScaleSheetLayoutView="85" workbookViewId="0">
      <pane xSplit="4" ySplit="2" topLeftCell="E6" activePane="bottomRight" state="frozen"/>
      <selection activeCell="B1" sqref="B1:Y1"/>
      <selection pane="topRight" activeCell="B1" sqref="B1:Y1"/>
      <selection pane="bottomLeft" activeCell="B1" sqref="B1:Y1"/>
      <selection pane="bottomRight" activeCell="B2" sqref="B2"/>
    </sheetView>
  </sheetViews>
  <sheetFormatPr baseColWidth="10" defaultColWidth="8.83203125" defaultRowHeight="14"/>
  <cols>
    <col min="1" max="1" width="4.1640625" style="171" customWidth="1"/>
    <col min="2" max="2" width="10.83203125" style="171" customWidth="1"/>
    <col min="3" max="3" width="16.5" style="171" customWidth="1"/>
    <col min="4" max="4" width="8.33203125" style="171" customWidth="1"/>
    <col min="5" max="5" width="11.5" style="171" bestFit="1" customWidth="1"/>
    <col min="6" max="14" width="11" style="171" customWidth="1"/>
    <col min="15" max="20" width="10" style="171" customWidth="1"/>
    <col min="21" max="256" width="9" style="171"/>
    <col min="257" max="257" width="4.1640625" style="171" customWidth="1"/>
    <col min="258" max="258" width="12" style="171" bestFit="1" customWidth="1"/>
    <col min="259" max="259" width="8.1640625" style="171" bestFit="1" customWidth="1"/>
    <col min="260" max="260" width="10.33203125" style="171" bestFit="1" customWidth="1"/>
    <col min="261" max="261" width="11.5" style="171" bestFit="1" customWidth="1"/>
    <col min="262" max="270" width="11" style="171" customWidth="1"/>
    <col min="271" max="276" width="10" style="171" customWidth="1"/>
    <col min="277" max="512" width="9" style="171"/>
    <col min="513" max="513" width="4.1640625" style="171" customWidth="1"/>
    <col min="514" max="514" width="12" style="171" bestFit="1" customWidth="1"/>
    <col min="515" max="515" width="8.1640625" style="171" bestFit="1" customWidth="1"/>
    <col min="516" max="516" width="10.33203125" style="171" bestFit="1" customWidth="1"/>
    <col min="517" max="517" width="11.5" style="171" bestFit="1" customWidth="1"/>
    <col min="518" max="526" width="11" style="171" customWidth="1"/>
    <col min="527" max="532" width="10" style="171" customWidth="1"/>
    <col min="533" max="768" width="9" style="171"/>
    <col min="769" max="769" width="4.1640625" style="171" customWidth="1"/>
    <col min="770" max="770" width="12" style="171" bestFit="1" customWidth="1"/>
    <col min="771" max="771" width="8.1640625" style="171" bestFit="1" customWidth="1"/>
    <col min="772" max="772" width="10.33203125" style="171" bestFit="1" customWidth="1"/>
    <col min="773" max="773" width="11.5" style="171" bestFit="1" customWidth="1"/>
    <col min="774" max="782" width="11" style="171" customWidth="1"/>
    <col min="783" max="788" width="10" style="171" customWidth="1"/>
    <col min="789" max="1024" width="9" style="171"/>
    <col min="1025" max="1025" width="4.1640625" style="171" customWidth="1"/>
    <col min="1026" max="1026" width="12" style="171" bestFit="1" customWidth="1"/>
    <col min="1027" max="1027" width="8.1640625" style="171" bestFit="1" customWidth="1"/>
    <col min="1028" max="1028" width="10.33203125" style="171" bestFit="1" customWidth="1"/>
    <col min="1029" max="1029" width="11.5" style="171" bestFit="1" customWidth="1"/>
    <col min="1030" max="1038" width="11" style="171" customWidth="1"/>
    <col min="1039" max="1044" width="10" style="171" customWidth="1"/>
    <col min="1045" max="1280" width="9" style="171"/>
    <col min="1281" max="1281" width="4.1640625" style="171" customWidth="1"/>
    <col min="1282" max="1282" width="12" style="171" bestFit="1" customWidth="1"/>
    <col min="1283" max="1283" width="8.1640625" style="171" bestFit="1" customWidth="1"/>
    <col min="1284" max="1284" width="10.33203125" style="171" bestFit="1" customWidth="1"/>
    <col min="1285" max="1285" width="11.5" style="171" bestFit="1" customWidth="1"/>
    <col min="1286" max="1294" width="11" style="171" customWidth="1"/>
    <col min="1295" max="1300" width="10" style="171" customWidth="1"/>
    <col min="1301" max="1536" width="9" style="171"/>
    <col min="1537" max="1537" width="4.1640625" style="171" customWidth="1"/>
    <col min="1538" max="1538" width="12" style="171" bestFit="1" customWidth="1"/>
    <col min="1539" max="1539" width="8.1640625" style="171" bestFit="1" customWidth="1"/>
    <col min="1540" max="1540" width="10.33203125" style="171" bestFit="1" customWidth="1"/>
    <col min="1541" max="1541" width="11.5" style="171" bestFit="1" customWidth="1"/>
    <col min="1542" max="1550" width="11" style="171" customWidth="1"/>
    <col min="1551" max="1556" width="10" style="171" customWidth="1"/>
    <col min="1557" max="1792" width="9" style="171"/>
    <col min="1793" max="1793" width="4.1640625" style="171" customWidth="1"/>
    <col min="1794" max="1794" width="12" style="171" bestFit="1" customWidth="1"/>
    <col min="1795" max="1795" width="8.1640625" style="171" bestFit="1" customWidth="1"/>
    <col min="1796" max="1796" width="10.33203125" style="171" bestFit="1" customWidth="1"/>
    <col min="1797" max="1797" width="11.5" style="171" bestFit="1" customWidth="1"/>
    <col min="1798" max="1806" width="11" style="171" customWidth="1"/>
    <col min="1807" max="1812" width="10" style="171" customWidth="1"/>
    <col min="1813" max="2048" width="9" style="171"/>
    <col min="2049" max="2049" width="4.1640625" style="171" customWidth="1"/>
    <col min="2050" max="2050" width="12" style="171" bestFit="1" customWidth="1"/>
    <col min="2051" max="2051" width="8.1640625" style="171" bestFit="1" customWidth="1"/>
    <col min="2052" max="2052" width="10.33203125" style="171" bestFit="1" customWidth="1"/>
    <col min="2053" max="2053" width="11.5" style="171" bestFit="1" customWidth="1"/>
    <col min="2054" max="2062" width="11" style="171" customWidth="1"/>
    <col min="2063" max="2068" width="10" style="171" customWidth="1"/>
    <col min="2069" max="2304" width="9" style="171"/>
    <col min="2305" max="2305" width="4.1640625" style="171" customWidth="1"/>
    <col min="2306" max="2306" width="12" style="171" bestFit="1" customWidth="1"/>
    <col min="2307" max="2307" width="8.1640625" style="171" bestFit="1" customWidth="1"/>
    <col min="2308" max="2308" width="10.33203125" style="171" bestFit="1" customWidth="1"/>
    <col min="2309" max="2309" width="11.5" style="171" bestFit="1" customWidth="1"/>
    <col min="2310" max="2318" width="11" style="171" customWidth="1"/>
    <col min="2319" max="2324" width="10" style="171" customWidth="1"/>
    <col min="2325" max="2560" width="9" style="171"/>
    <col min="2561" max="2561" width="4.1640625" style="171" customWidth="1"/>
    <col min="2562" max="2562" width="12" style="171" bestFit="1" customWidth="1"/>
    <col min="2563" max="2563" width="8.1640625" style="171" bestFit="1" customWidth="1"/>
    <col min="2564" max="2564" width="10.33203125" style="171" bestFit="1" customWidth="1"/>
    <col min="2565" max="2565" width="11.5" style="171" bestFit="1" customWidth="1"/>
    <col min="2566" max="2574" width="11" style="171" customWidth="1"/>
    <col min="2575" max="2580" width="10" style="171" customWidth="1"/>
    <col min="2581" max="2816" width="9" style="171"/>
    <col min="2817" max="2817" width="4.1640625" style="171" customWidth="1"/>
    <col min="2818" max="2818" width="12" style="171" bestFit="1" customWidth="1"/>
    <col min="2819" max="2819" width="8.1640625" style="171" bestFit="1" customWidth="1"/>
    <col min="2820" max="2820" width="10.33203125" style="171" bestFit="1" customWidth="1"/>
    <col min="2821" max="2821" width="11.5" style="171" bestFit="1" customWidth="1"/>
    <col min="2822" max="2830" width="11" style="171" customWidth="1"/>
    <col min="2831" max="2836" width="10" style="171" customWidth="1"/>
    <col min="2837" max="3072" width="9" style="171"/>
    <col min="3073" max="3073" width="4.1640625" style="171" customWidth="1"/>
    <col min="3074" max="3074" width="12" style="171" bestFit="1" customWidth="1"/>
    <col min="3075" max="3075" width="8.1640625" style="171" bestFit="1" customWidth="1"/>
    <col min="3076" max="3076" width="10.33203125" style="171" bestFit="1" customWidth="1"/>
    <col min="3077" max="3077" width="11.5" style="171" bestFit="1" customWidth="1"/>
    <col min="3078" max="3086" width="11" style="171" customWidth="1"/>
    <col min="3087" max="3092" width="10" style="171" customWidth="1"/>
    <col min="3093" max="3328" width="9" style="171"/>
    <col min="3329" max="3329" width="4.1640625" style="171" customWidth="1"/>
    <col min="3330" max="3330" width="12" style="171" bestFit="1" customWidth="1"/>
    <col min="3331" max="3331" width="8.1640625" style="171" bestFit="1" customWidth="1"/>
    <col min="3332" max="3332" width="10.33203125" style="171" bestFit="1" customWidth="1"/>
    <col min="3333" max="3333" width="11.5" style="171" bestFit="1" customWidth="1"/>
    <col min="3334" max="3342" width="11" style="171" customWidth="1"/>
    <col min="3343" max="3348" width="10" style="171" customWidth="1"/>
    <col min="3349" max="3584" width="9" style="171"/>
    <col min="3585" max="3585" width="4.1640625" style="171" customWidth="1"/>
    <col min="3586" max="3586" width="12" style="171" bestFit="1" customWidth="1"/>
    <col min="3587" max="3587" width="8.1640625" style="171" bestFit="1" customWidth="1"/>
    <col min="3588" max="3588" width="10.33203125" style="171" bestFit="1" customWidth="1"/>
    <col min="3589" max="3589" width="11.5" style="171" bestFit="1" customWidth="1"/>
    <col min="3590" max="3598" width="11" style="171" customWidth="1"/>
    <col min="3599" max="3604" width="10" style="171" customWidth="1"/>
    <col min="3605" max="3840" width="9" style="171"/>
    <col min="3841" max="3841" width="4.1640625" style="171" customWidth="1"/>
    <col min="3842" max="3842" width="12" style="171" bestFit="1" customWidth="1"/>
    <col min="3843" max="3843" width="8.1640625" style="171" bestFit="1" customWidth="1"/>
    <col min="3844" max="3844" width="10.33203125" style="171" bestFit="1" customWidth="1"/>
    <col min="3845" max="3845" width="11.5" style="171" bestFit="1" customWidth="1"/>
    <col min="3846" max="3854" width="11" style="171" customWidth="1"/>
    <col min="3855" max="3860" width="10" style="171" customWidth="1"/>
    <col min="3861" max="4096" width="9" style="171"/>
    <col min="4097" max="4097" width="4.1640625" style="171" customWidth="1"/>
    <col min="4098" max="4098" width="12" style="171" bestFit="1" customWidth="1"/>
    <col min="4099" max="4099" width="8.1640625" style="171" bestFit="1" customWidth="1"/>
    <col min="4100" max="4100" width="10.33203125" style="171" bestFit="1" customWidth="1"/>
    <col min="4101" max="4101" width="11.5" style="171" bestFit="1" customWidth="1"/>
    <col min="4102" max="4110" width="11" style="171" customWidth="1"/>
    <col min="4111" max="4116" width="10" style="171" customWidth="1"/>
    <col min="4117" max="4352" width="9" style="171"/>
    <col min="4353" max="4353" width="4.1640625" style="171" customWidth="1"/>
    <col min="4354" max="4354" width="12" style="171" bestFit="1" customWidth="1"/>
    <col min="4355" max="4355" width="8.1640625" style="171" bestFit="1" customWidth="1"/>
    <col min="4356" max="4356" width="10.33203125" style="171" bestFit="1" customWidth="1"/>
    <col min="4357" max="4357" width="11.5" style="171" bestFit="1" customWidth="1"/>
    <col min="4358" max="4366" width="11" style="171" customWidth="1"/>
    <col min="4367" max="4372" width="10" style="171" customWidth="1"/>
    <col min="4373" max="4608" width="9" style="171"/>
    <col min="4609" max="4609" width="4.1640625" style="171" customWidth="1"/>
    <col min="4610" max="4610" width="12" style="171" bestFit="1" customWidth="1"/>
    <col min="4611" max="4611" width="8.1640625" style="171" bestFit="1" customWidth="1"/>
    <col min="4612" max="4612" width="10.33203125" style="171" bestFit="1" customWidth="1"/>
    <col min="4613" max="4613" width="11.5" style="171" bestFit="1" customWidth="1"/>
    <col min="4614" max="4622" width="11" style="171" customWidth="1"/>
    <col min="4623" max="4628" width="10" style="171" customWidth="1"/>
    <col min="4629" max="4864" width="9" style="171"/>
    <col min="4865" max="4865" width="4.1640625" style="171" customWidth="1"/>
    <col min="4866" max="4866" width="12" style="171" bestFit="1" customWidth="1"/>
    <col min="4867" max="4867" width="8.1640625" style="171" bestFit="1" customWidth="1"/>
    <col min="4868" max="4868" width="10.33203125" style="171" bestFit="1" customWidth="1"/>
    <col min="4869" max="4869" width="11.5" style="171" bestFit="1" customWidth="1"/>
    <col min="4870" max="4878" width="11" style="171" customWidth="1"/>
    <col min="4879" max="4884" width="10" style="171" customWidth="1"/>
    <col min="4885" max="5120" width="9" style="171"/>
    <col min="5121" max="5121" width="4.1640625" style="171" customWidth="1"/>
    <col min="5122" max="5122" width="12" style="171" bestFit="1" customWidth="1"/>
    <col min="5123" max="5123" width="8.1640625" style="171" bestFit="1" customWidth="1"/>
    <col min="5124" max="5124" width="10.33203125" style="171" bestFit="1" customWidth="1"/>
    <col min="5125" max="5125" width="11.5" style="171" bestFit="1" customWidth="1"/>
    <col min="5126" max="5134" width="11" style="171" customWidth="1"/>
    <col min="5135" max="5140" width="10" style="171" customWidth="1"/>
    <col min="5141" max="5376" width="9" style="171"/>
    <col min="5377" max="5377" width="4.1640625" style="171" customWidth="1"/>
    <col min="5378" max="5378" width="12" style="171" bestFit="1" customWidth="1"/>
    <col min="5379" max="5379" width="8.1640625" style="171" bestFit="1" customWidth="1"/>
    <col min="5380" max="5380" width="10.33203125" style="171" bestFit="1" customWidth="1"/>
    <col min="5381" max="5381" width="11.5" style="171" bestFit="1" customWidth="1"/>
    <col min="5382" max="5390" width="11" style="171" customWidth="1"/>
    <col min="5391" max="5396" width="10" style="171" customWidth="1"/>
    <col min="5397" max="5632" width="9" style="171"/>
    <col min="5633" max="5633" width="4.1640625" style="171" customWidth="1"/>
    <col min="5634" max="5634" width="12" style="171" bestFit="1" customWidth="1"/>
    <col min="5635" max="5635" width="8.1640625" style="171" bestFit="1" customWidth="1"/>
    <col min="5636" max="5636" width="10.33203125" style="171" bestFit="1" customWidth="1"/>
    <col min="5637" max="5637" width="11.5" style="171" bestFit="1" customWidth="1"/>
    <col min="5638" max="5646" width="11" style="171" customWidth="1"/>
    <col min="5647" max="5652" width="10" style="171" customWidth="1"/>
    <col min="5653" max="5888" width="9" style="171"/>
    <col min="5889" max="5889" width="4.1640625" style="171" customWidth="1"/>
    <col min="5890" max="5890" width="12" style="171" bestFit="1" customWidth="1"/>
    <col min="5891" max="5891" width="8.1640625" style="171" bestFit="1" customWidth="1"/>
    <col min="5892" max="5892" width="10.33203125" style="171" bestFit="1" customWidth="1"/>
    <col min="5893" max="5893" width="11.5" style="171" bestFit="1" customWidth="1"/>
    <col min="5894" max="5902" width="11" style="171" customWidth="1"/>
    <col min="5903" max="5908" width="10" style="171" customWidth="1"/>
    <col min="5909" max="6144" width="9" style="171"/>
    <col min="6145" max="6145" width="4.1640625" style="171" customWidth="1"/>
    <col min="6146" max="6146" width="12" style="171" bestFit="1" customWidth="1"/>
    <col min="6147" max="6147" width="8.1640625" style="171" bestFit="1" customWidth="1"/>
    <col min="6148" max="6148" width="10.33203125" style="171" bestFit="1" customWidth="1"/>
    <col min="6149" max="6149" width="11.5" style="171" bestFit="1" customWidth="1"/>
    <col min="6150" max="6158" width="11" style="171" customWidth="1"/>
    <col min="6159" max="6164" width="10" style="171" customWidth="1"/>
    <col min="6165" max="6400" width="9" style="171"/>
    <col min="6401" max="6401" width="4.1640625" style="171" customWidth="1"/>
    <col min="6402" max="6402" width="12" style="171" bestFit="1" customWidth="1"/>
    <col min="6403" max="6403" width="8.1640625" style="171" bestFit="1" customWidth="1"/>
    <col min="6404" max="6404" width="10.33203125" style="171" bestFit="1" customWidth="1"/>
    <col min="6405" max="6405" width="11.5" style="171" bestFit="1" customWidth="1"/>
    <col min="6406" max="6414" width="11" style="171" customWidth="1"/>
    <col min="6415" max="6420" width="10" style="171" customWidth="1"/>
    <col min="6421" max="6656" width="9" style="171"/>
    <col min="6657" max="6657" width="4.1640625" style="171" customWidth="1"/>
    <col min="6658" max="6658" width="12" style="171" bestFit="1" customWidth="1"/>
    <col min="6659" max="6659" width="8.1640625" style="171" bestFit="1" customWidth="1"/>
    <col min="6660" max="6660" width="10.33203125" style="171" bestFit="1" customWidth="1"/>
    <col min="6661" max="6661" width="11.5" style="171" bestFit="1" customWidth="1"/>
    <col min="6662" max="6670" width="11" style="171" customWidth="1"/>
    <col min="6671" max="6676" width="10" style="171" customWidth="1"/>
    <col min="6677" max="6912" width="9" style="171"/>
    <col min="6913" max="6913" width="4.1640625" style="171" customWidth="1"/>
    <col min="6914" max="6914" width="12" style="171" bestFit="1" customWidth="1"/>
    <col min="6915" max="6915" width="8.1640625" style="171" bestFit="1" customWidth="1"/>
    <col min="6916" max="6916" width="10.33203125" style="171" bestFit="1" customWidth="1"/>
    <col min="6917" max="6917" width="11.5" style="171" bestFit="1" customWidth="1"/>
    <col min="6918" max="6926" width="11" style="171" customWidth="1"/>
    <col min="6927" max="6932" width="10" style="171" customWidth="1"/>
    <col min="6933" max="7168" width="9" style="171"/>
    <col min="7169" max="7169" width="4.1640625" style="171" customWidth="1"/>
    <col min="7170" max="7170" width="12" style="171" bestFit="1" customWidth="1"/>
    <col min="7171" max="7171" width="8.1640625" style="171" bestFit="1" customWidth="1"/>
    <col min="7172" max="7172" width="10.33203125" style="171" bestFit="1" customWidth="1"/>
    <col min="7173" max="7173" width="11.5" style="171" bestFit="1" customWidth="1"/>
    <col min="7174" max="7182" width="11" style="171" customWidth="1"/>
    <col min="7183" max="7188" width="10" style="171" customWidth="1"/>
    <col min="7189" max="7424" width="9" style="171"/>
    <col min="7425" max="7425" width="4.1640625" style="171" customWidth="1"/>
    <col min="7426" max="7426" width="12" style="171" bestFit="1" customWidth="1"/>
    <col min="7427" max="7427" width="8.1640625" style="171" bestFit="1" customWidth="1"/>
    <col min="7428" max="7428" width="10.33203125" style="171" bestFit="1" customWidth="1"/>
    <col min="7429" max="7429" width="11.5" style="171" bestFit="1" customWidth="1"/>
    <col min="7430" max="7438" width="11" style="171" customWidth="1"/>
    <col min="7439" max="7444" width="10" style="171" customWidth="1"/>
    <col min="7445" max="7680" width="9" style="171"/>
    <col min="7681" max="7681" width="4.1640625" style="171" customWidth="1"/>
    <col min="7682" max="7682" width="12" style="171" bestFit="1" customWidth="1"/>
    <col min="7683" max="7683" width="8.1640625" style="171" bestFit="1" customWidth="1"/>
    <col min="7684" max="7684" width="10.33203125" style="171" bestFit="1" customWidth="1"/>
    <col min="7685" max="7685" width="11.5" style="171" bestFit="1" customWidth="1"/>
    <col min="7686" max="7694" width="11" style="171" customWidth="1"/>
    <col min="7695" max="7700" width="10" style="171" customWidth="1"/>
    <col min="7701" max="7936" width="9" style="171"/>
    <col min="7937" max="7937" width="4.1640625" style="171" customWidth="1"/>
    <col min="7938" max="7938" width="12" style="171" bestFit="1" customWidth="1"/>
    <col min="7939" max="7939" width="8.1640625" style="171" bestFit="1" customWidth="1"/>
    <col min="7940" max="7940" width="10.33203125" style="171" bestFit="1" customWidth="1"/>
    <col min="7941" max="7941" width="11.5" style="171" bestFit="1" customWidth="1"/>
    <col min="7942" max="7950" width="11" style="171" customWidth="1"/>
    <col min="7951" max="7956" width="10" style="171" customWidth="1"/>
    <col min="7957" max="8192" width="9" style="171"/>
    <col min="8193" max="8193" width="4.1640625" style="171" customWidth="1"/>
    <col min="8194" max="8194" width="12" style="171" bestFit="1" customWidth="1"/>
    <col min="8195" max="8195" width="8.1640625" style="171" bestFit="1" customWidth="1"/>
    <col min="8196" max="8196" width="10.33203125" style="171" bestFit="1" customWidth="1"/>
    <col min="8197" max="8197" width="11.5" style="171" bestFit="1" customWidth="1"/>
    <col min="8198" max="8206" width="11" style="171" customWidth="1"/>
    <col min="8207" max="8212" width="10" style="171" customWidth="1"/>
    <col min="8213" max="8448" width="9" style="171"/>
    <col min="8449" max="8449" width="4.1640625" style="171" customWidth="1"/>
    <col min="8450" max="8450" width="12" style="171" bestFit="1" customWidth="1"/>
    <col min="8451" max="8451" width="8.1640625" style="171" bestFit="1" customWidth="1"/>
    <col min="8452" max="8452" width="10.33203125" style="171" bestFit="1" customWidth="1"/>
    <col min="8453" max="8453" width="11.5" style="171" bestFit="1" customWidth="1"/>
    <col min="8454" max="8462" width="11" style="171" customWidth="1"/>
    <col min="8463" max="8468" width="10" style="171" customWidth="1"/>
    <col min="8469" max="8704" width="9" style="171"/>
    <col min="8705" max="8705" width="4.1640625" style="171" customWidth="1"/>
    <col min="8706" max="8706" width="12" style="171" bestFit="1" customWidth="1"/>
    <col min="8707" max="8707" width="8.1640625" style="171" bestFit="1" customWidth="1"/>
    <col min="8708" max="8708" width="10.33203125" style="171" bestFit="1" customWidth="1"/>
    <col min="8709" max="8709" width="11.5" style="171" bestFit="1" customWidth="1"/>
    <col min="8710" max="8718" width="11" style="171" customWidth="1"/>
    <col min="8719" max="8724" width="10" style="171" customWidth="1"/>
    <col min="8725" max="8960" width="9" style="171"/>
    <col min="8961" max="8961" width="4.1640625" style="171" customWidth="1"/>
    <col min="8962" max="8962" width="12" style="171" bestFit="1" customWidth="1"/>
    <col min="8963" max="8963" width="8.1640625" style="171" bestFit="1" customWidth="1"/>
    <col min="8964" max="8964" width="10.33203125" style="171" bestFit="1" customWidth="1"/>
    <col min="8965" max="8965" width="11.5" style="171" bestFit="1" customWidth="1"/>
    <col min="8966" max="8974" width="11" style="171" customWidth="1"/>
    <col min="8975" max="8980" width="10" style="171" customWidth="1"/>
    <col min="8981" max="9216" width="9" style="171"/>
    <col min="9217" max="9217" width="4.1640625" style="171" customWidth="1"/>
    <col min="9218" max="9218" width="12" style="171" bestFit="1" customWidth="1"/>
    <col min="9219" max="9219" width="8.1640625" style="171" bestFit="1" customWidth="1"/>
    <col min="9220" max="9220" width="10.33203125" style="171" bestFit="1" customWidth="1"/>
    <col min="9221" max="9221" width="11.5" style="171" bestFit="1" customWidth="1"/>
    <col min="9222" max="9230" width="11" style="171" customWidth="1"/>
    <col min="9231" max="9236" width="10" style="171" customWidth="1"/>
    <col min="9237" max="9472" width="9" style="171"/>
    <col min="9473" max="9473" width="4.1640625" style="171" customWidth="1"/>
    <col min="9474" max="9474" width="12" style="171" bestFit="1" customWidth="1"/>
    <col min="9475" max="9475" width="8.1640625" style="171" bestFit="1" customWidth="1"/>
    <col min="9476" max="9476" width="10.33203125" style="171" bestFit="1" customWidth="1"/>
    <col min="9477" max="9477" width="11.5" style="171" bestFit="1" customWidth="1"/>
    <col min="9478" max="9486" width="11" style="171" customWidth="1"/>
    <col min="9487" max="9492" width="10" style="171" customWidth="1"/>
    <col min="9493" max="9728" width="9" style="171"/>
    <col min="9729" max="9729" width="4.1640625" style="171" customWidth="1"/>
    <col min="9730" max="9730" width="12" style="171" bestFit="1" customWidth="1"/>
    <col min="9731" max="9731" width="8.1640625" style="171" bestFit="1" customWidth="1"/>
    <col min="9732" max="9732" width="10.33203125" style="171" bestFit="1" customWidth="1"/>
    <col min="9733" max="9733" width="11.5" style="171" bestFit="1" customWidth="1"/>
    <col min="9734" max="9742" width="11" style="171" customWidth="1"/>
    <col min="9743" max="9748" width="10" style="171" customWidth="1"/>
    <col min="9749" max="9984" width="9" style="171"/>
    <col min="9985" max="9985" width="4.1640625" style="171" customWidth="1"/>
    <col min="9986" max="9986" width="12" style="171" bestFit="1" customWidth="1"/>
    <col min="9987" max="9987" width="8.1640625" style="171" bestFit="1" customWidth="1"/>
    <col min="9988" max="9988" width="10.33203125" style="171" bestFit="1" customWidth="1"/>
    <col min="9989" max="9989" width="11.5" style="171" bestFit="1" customWidth="1"/>
    <col min="9990" max="9998" width="11" style="171" customWidth="1"/>
    <col min="9999" max="10004" width="10" style="171" customWidth="1"/>
    <col min="10005" max="10240" width="9" style="171"/>
    <col min="10241" max="10241" width="4.1640625" style="171" customWidth="1"/>
    <col min="10242" max="10242" width="12" style="171" bestFit="1" customWidth="1"/>
    <col min="10243" max="10243" width="8.1640625" style="171" bestFit="1" customWidth="1"/>
    <col min="10244" max="10244" width="10.33203125" style="171" bestFit="1" customWidth="1"/>
    <col min="10245" max="10245" width="11.5" style="171" bestFit="1" customWidth="1"/>
    <col min="10246" max="10254" width="11" style="171" customWidth="1"/>
    <col min="10255" max="10260" width="10" style="171" customWidth="1"/>
    <col min="10261" max="10496" width="9" style="171"/>
    <col min="10497" max="10497" width="4.1640625" style="171" customWidth="1"/>
    <col min="10498" max="10498" width="12" style="171" bestFit="1" customWidth="1"/>
    <col min="10499" max="10499" width="8.1640625" style="171" bestFit="1" customWidth="1"/>
    <col min="10500" max="10500" width="10.33203125" style="171" bestFit="1" customWidth="1"/>
    <col min="10501" max="10501" width="11.5" style="171" bestFit="1" customWidth="1"/>
    <col min="10502" max="10510" width="11" style="171" customWidth="1"/>
    <col min="10511" max="10516" width="10" style="171" customWidth="1"/>
    <col min="10517" max="10752" width="9" style="171"/>
    <col min="10753" max="10753" width="4.1640625" style="171" customWidth="1"/>
    <col min="10754" max="10754" width="12" style="171" bestFit="1" customWidth="1"/>
    <col min="10755" max="10755" width="8.1640625" style="171" bestFit="1" customWidth="1"/>
    <col min="10756" max="10756" width="10.33203125" style="171" bestFit="1" customWidth="1"/>
    <col min="10757" max="10757" width="11.5" style="171" bestFit="1" customWidth="1"/>
    <col min="10758" max="10766" width="11" style="171" customWidth="1"/>
    <col min="10767" max="10772" width="10" style="171" customWidth="1"/>
    <col min="10773" max="11008" width="9" style="171"/>
    <col min="11009" max="11009" width="4.1640625" style="171" customWidth="1"/>
    <col min="11010" max="11010" width="12" style="171" bestFit="1" customWidth="1"/>
    <col min="11011" max="11011" width="8.1640625" style="171" bestFit="1" customWidth="1"/>
    <col min="11012" max="11012" width="10.33203125" style="171" bestFit="1" customWidth="1"/>
    <col min="11013" max="11013" width="11.5" style="171" bestFit="1" customWidth="1"/>
    <col min="11014" max="11022" width="11" style="171" customWidth="1"/>
    <col min="11023" max="11028" width="10" style="171" customWidth="1"/>
    <col min="11029" max="11264" width="9" style="171"/>
    <col min="11265" max="11265" width="4.1640625" style="171" customWidth="1"/>
    <col min="11266" max="11266" width="12" style="171" bestFit="1" customWidth="1"/>
    <col min="11267" max="11267" width="8.1640625" style="171" bestFit="1" customWidth="1"/>
    <col min="11268" max="11268" width="10.33203125" style="171" bestFit="1" customWidth="1"/>
    <col min="11269" max="11269" width="11.5" style="171" bestFit="1" customWidth="1"/>
    <col min="11270" max="11278" width="11" style="171" customWidth="1"/>
    <col min="11279" max="11284" width="10" style="171" customWidth="1"/>
    <col min="11285" max="11520" width="9" style="171"/>
    <col min="11521" max="11521" width="4.1640625" style="171" customWidth="1"/>
    <col min="11522" max="11522" width="12" style="171" bestFit="1" customWidth="1"/>
    <col min="11523" max="11523" width="8.1640625" style="171" bestFit="1" customWidth="1"/>
    <col min="11524" max="11524" width="10.33203125" style="171" bestFit="1" customWidth="1"/>
    <col min="11525" max="11525" width="11.5" style="171" bestFit="1" customWidth="1"/>
    <col min="11526" max="11534" width="11" style="171" customWidth="1"/>
    <col min="11535" max="11540" width="10" style="171" customWidth="1"/>
    <col min="11541" max="11776" width="9" style="171"/>
    <col min="11777" max="11777" width="4.1640625" style="171" customWidth="1"/>
    <col min="11778" max="11778" width="12" style="171" bestFit="1" customWidth="1"/>
    <col min="11779" max="11779" width="8.1640625" style="171" bestFit="1" customWidth="1"/>
    <col min="11780" max="11780" width="10.33203125" style="171" bestFit="1" customWidth="1"/>
    <col min="11781" max="11781" width="11.5" style="171" bestFit="1" customWidth="1"/>
    <col min="11782" max="11790" width="11" style="171" customWidth="1"/>
    <col min="11791" max="11796" width="10" style="171" customWidth="1"/>
    <col min="11797" max="12032" width="9" style="171"/>
    <col min="12033" max="12033" width="4.1640625" style="171" customWidth="1"/>
    <col min="12034" max="12034" width="12" style="171" bestFit="1" customWidth="1"/>
    <col min="12035" max="12035" width="8.1640625" style="171" bestFit="1" customWidth="1"/>
    <col min="12036" max="12036" width="10.33203125" style="171" bestFit="1" customWidth="1"/>
    <col min="12037" max="12037" width="11.5" style="171" bestFit="1" customWidth="1"/>
    <col min="12038" max="12046" width="11" style="171" customWidth="1"/>
    <col min="12047" max="12052" width="10" style="171" customWidth="1"/>
    <col min="12053" max="12288" width="9" style="171"/>
    <col min="12289" max="12289" width="4.1640625" style="171" customWidth="1"/>
    <col min="12290" max="12290" width="12" style="171" bestFit="1" customWidth="1"/>
    <col min="12291" max="12291" width="8.1640625" style="171" bestFit="1" customWidth="1"/>
    <col min="12292" max="12292" width="10.33203125" style="171" bestFit="1" customWidth="1"/>
    <col min="12293" max="12293" width="11.5" style="171" bestFit="1" customWidth="1"/>
    <col min="12294" max="12302" width="11" style="171" customWidth="1"/>
    <col min="12303" max="12308" width="10" style="171" customWidth="1"/>
    <col min="12309" max="12544" width="9" style="171"/>
    <col min="12545" max="12545" width="4.1640625" style="171" customWidth="1"/>
    <col min="12546" max="12546" width="12" style="171" bestFit="1" customWidth="1"/>
    <col min="12547" max="12547" width="8.1640625" style="171" bestFit="1" customWidth="1"/>
    <col min="12548" max="12548" width="10.33203125" style="171" bestFit="1" customWidth="1"/>
    <col min="12549" max="12549" width="11.5" style="171" bestFit="1" customWidth="1"/>
    <col min="12550" max="12558" width="11" style="171" customWidth="1"/>
    <col min="12559" max="12564" width="10" style="171" customWidth="1"/>
    <col min="12565" max="12800" width="9" style="171"/>
    <col min="12801" max="12801" width="4.1640625" style="171" customWidth="1"/>
    <col min="12802" max="12802" width="12" style="171" bestFit="1" customWidth="1"/>
    <col min="12803" max="12803" width="8.1640625" style="171" bestFit="1" customWidth="1"/>
    <col min="12804" max="12804" width="10.33203125" style="171" bestFit="1" customWidth="1"/>
    <col min="12805" max="12805" width="11.5" style="171" bestFit="1" customWidth="1"/>
    <col min="12806" max="12814" width="11" style="171" customWidth="1"/>
    <col min="12815" max="12820" width="10" style="171" customWidth="1"/>
    <col min="12821" max="13056" width="9" style="171"/>
    <col min="13057" max="13057" width="4.1640625" style="171" customWidth="1"/>
    <col min="13058" max="13058" width="12" style="171" bestFit="1" customWidth="1"/>
    <col min="13059" max="13059" width="8.1640625" style="171" bestFit="1" customWidth="1"/>
    <col min="13060" max="13060" width="10.33203125" style="171" bestFit="1" customWidth="1"/>
    <col min="13061" max="13061" width="11.5" style="171" bestFit="1" customWidth="1"/>
    <col min="13062" max="13070" width="11" style="171" customWidth="1"/>
    <col min="13071" max="13076" width="10" style="171" customWidth="1"/>
    <col min="13077" max="13312" width="9" style="171"/>
    <col min="13313" max="13313" width="4.1640625" style="171" customWidth="1"/>
    <col min="13314" max="13314" width="12" style="171" bestFit="1" customWidth="1"/>
    <col min="13315" max="13315" width="8.1640625" style="171" bestFit="1" customWidth="1"/>
    <col min="13316" max="13316" width="10.33203125" style="171" bestFit="1" customWidth="1"/>
    <col min="13317" max="13317" width="11.5" style="171" bestFit="1" customWidth="1"/>
    <col min="13318" max="13326" width="11" style="171" customWidth="1"/>
    <col min="13327" max="13332" width="10" style="171" customWidth="1"/>
    <col min="13333" max="13568" width="9" style="171"/>
    <col min="13569" max="13569" width="4.1640625" style="171" customWidth="1"/>
    <col min="13570" max="13570" width="12" style="171" bestFit="1" customWidth="1"/>
    <col min="13571" max="13571" width="8.1640625" style="171" bestFit="1" customWidth="1"/>
    <col min="13572" max="13572" width="10.33203125" style="171" bestFit="1" customWidth="1"/>
    <col min="13573" max="13573" width="11.5" style="171" bestFit="1" customWidth="1"/>
    <col min="13574" max="13582" width="11" style="171" customWidth="1"/>
    <col min="13583" max="13588" width="10" style="171" customWidth="1"/>
    <col min="13589" max="13824" width="9" style="171"/>
    <col min="13825" max="13825" width="4.1640625" style="171" customWidth="1"/>
    <col min="13826" max="13826" width="12" style="171" bestFit="1" customWidth="1"/>
    <col min="13827" max="13827" width="8.1640625" style="171" bestFit="1" customWidth="1"/>
    <col min="13828" max="13828" width="10.33203125" style="171" bestFit="1" customWidth="1"/>
    <col min="13829" max="13829" width="11.5" style="171" bestFit="1" customWidth="1"/>
    <col min="13830" max="13838" width="11" style="171" customWidth="1"/>
    <col min="13839" max="13844" width="10" style="171" customWidth="1"/>
    <col min="13845" max="14080" width="9" style="171"/>
    <col min="14081" max="14081" width="4.1640625" style="171" customWidth="1"/>
    <col min="14082" max="14082" width="12" style="171" bestFit="1" customWidth="1"/>
    <col min="14083" max="14083" width="8.1640625" style="171" bestFit="1" customWidth="1"/>
    <col min="14084" max="14084" width="10.33203125" style="171" bestFit="1" customWidth="1"/>
    <col min="14085" max="14085" width="11.5" style="171" bestFit="1" customWidth="1"/>
    <col min="14086" max="14094" width="11" style="171" customWidth="1"/>
    <col min="14095" max="14100" width="10" style="171" customWidth="1"/>
    <col min="14101" max="14336" width="9" style="171"/>
    <col min="14337" max="14337" width="4.1640625" style="171" customWidth="1"/>
    <col min="14338" max="14338" width="12" style="171" bestFit="1" customWidth="1"/>
    <col min="14339" max="14339" width="8.1640625" style="171" bestFit="1" customWidth="1"/>
    <col min="14340" max="14340" width="10.33203125" style="171" bestFit="1" customWidth="1"/>
    <col min="14341" max="14341" width="11.5" style="171" bestFit="1" customWidth="1"/>
    <col min="14342" max="14350" width="11" style="171" customWidth="1"/>
    <col min="14351" max="14356" width="10" style="171" customWidth="1"/>
    <col min="14357" max="14592" width="9" style="171"/>
    <col min="14593" max="14593" width="4.1640625" style="171" customWidth="1"/>
    <col min="14594" max="14594" width="12" style="171" bestFit="1" customWidth="1"/>
    <col min="14595" max="14595" width="8.1640625" style="171" bestFit="1" customWidth="1"/>
    <col min="14596" max="14596" width="10.33203125" style="171" bestFit="1" customWidth="1"/>
    <col min="14597" max="14597" width="11.5" style="171" bestFit="1" customWidth="1"/>
    <col min="14598" max="14606" width="11" style="171" customWidth="1"/>
    <col min="14607" max="14612" width="10" style="171" customWidth="1"/>
    <col min="14613" max="14848" width="9" style="171"/>
    <col min="14849" max="14849" width="4.1640625" style="171" customWidth="1"/>
    <col min="14850" max="14850" width="12" style="171" bestFit="1" customWidth="1"/>
    <col min="14851" max="14851" width="8.1640625" style="171" bestFit="1" customWidth="1"/>
    <col min="14852" max="14852" width="10.33203125" style="171" bestFit="1" customWidth="1"/>
    <col min="14853" max="14853" width="11.5" style="171" bestFit="1" customWidth="1"/>
    <col min="14854" max="14862" width="11" style="171" customWidth="1"/>
    <col min="14863" max="14868" width="10" style="171" customWidth="1"/>
    <col min="14869" max="15104" width="9" style="171"/>
    <col min="15105" max="15105" width="4.1640625" style="171" customWidth="1"/>
    <col min="15106" max="15106" width="12" style="171" bestFit="1" customWidth="1"/>
    <col min="15107" max="15107" width="8.1640625" style="171" bestFit="1" customWidth="1"/>
    <col min="15108" max="15108" width="10.33203125" style="171" bestFit="1" customWidth="1"/>
    <col min="15109" max="15109" width="11.5" style="171" bestFit="1" customWidth="1"/>
    <col min="15110" max="15118" width="11" style="171" customWidth="1"/>
    <col min="15119" max="15124" width="10" style="171" customWidth="1"/>
    <col min="15125" max="15360" width="9" style="171"/>
    <col min="15361" max="15361" width="4.1640625" style="171" customWidth="1"/>
    <col min="15362" max="15362" width="12" style="171" bestFit="1" customWidth="1"/>
    <col min="15363" max="15363" width="8.1640625" style="171" bestFit="1" customWidth="1"/>
    <col min="15364" max="15364" width="10.33203125" style="171" bestFit="1" customWidth="1"/>
    <col min="15365" max="15365" width="11.5" style="171" bestFit="1" customWidth="1"/>
    <col min="15366" max="15374" width="11" style="171" customWidth="1"/>
    <col min="15375" max="15380" width="10" style="171" customWidth="1"/>
    <col min="15381" max="15616" width="9" style="171"/>
    <col min="15617" max="15617" width="4.1640625" style="171" customWidth="1"/>
    <col min="15618" max="15618" width="12" style="171" bestFit="1" customWidth="1"/>
    <col min="15619" max="15619" width="8.1640625" style="171" bestFit="1" customWidth="1"/>
    <col min="15620" max="15620" width="10.33203125" style="171" bestFit="1" customWidth="1"/>
    <col min="15621" max="15621" width="11.5" style="171" bestFit="1" customWidth="1"/>
    <col min="15622" max="15630" width="11" style="171" customWidth="1"/>
    <col min="15631" max="15636" width="10" style="171" customWidth="1"/>
    <col min="15637" max="15872" width="9" style="171"/>
    <col min="15873" max="15873" width="4.1640625" style="171" customWidth="1"/>
    <col min="15874" max="15874" width="12" style="171" bestFit="1" customWidth="1"/>
    <col min="15875" max="15875" width="8.1640625" style="171" bestFit="1" customWidth="1"/>
    <col min="15876" max="15876" width="10.33203125" style="171" bestFit="1" customWidth="1"/>
    <col min="15877" max="15877" width="11.5" style="171" bestFit="1" customWidth="1"/>
    <col min="15878" max="15886" width="11" style="171" customWidth="1"/>
    <col min="15887" max="15892" width="10" style="171" customWidth="1"/>
    <col min="15893" max="16128" width="9" style="171"/>
    <col min="16129" max="16129" width="4.1640625" style="171" customWidth="1"/>
    <col min="16130" max="16130" width="12" style="171" bestFit="1" customWidth="1"/>
    <col min="16131" max="16131" width="8.1640625" style="171" bestFit="1" customWidth="1"/>
    <col min="16132" max="16132" width="10.33203125" style="171" bestFit="1" customWidth="1"/>
    <col min="16133" max="16133" width="11.5" style="171" bestFit="1" customWidth="1"/>
    <col min="16134" max="16142" width="11" style="171" customWidth="1"/>
    <col min="16143" max="16148" width="10" style="171" customWidth="1"/>
    <col min="16149" max="16384" width="9" style="171"/>
  </cols>
  <sheetData>
    <row r="1" spans="1:14" ht="30" customHeight="1" thickBot="1">
      <c r="B1" s="390" t="s">
        <v>1170</v>
      </c>
      <c r="C1" s="390"/>
      <c r="D1" s="390"/>
      <c r="E1" s="390"/>
      <c r="F1" s="390"/>
      <c r="G1" s="390"/>
      <c r="H1" s="390"/>
      <c r="I1" s="390"/>
      <c r="J1" s="390"/>
      <c r="K1" s="391"/>
      <c r="L1" s="391"/>
      <c r="M1" s="391"/>
      <c r="N1" s="391"/>
    </row>
    <row r="2" spans="1:14" s="174" customFormat="1" ht="18" customHeight="1" thickTop="1">
      <c r="A2" s="173"/>
      <c r="B2" s="283" t="s">
        <v>1172</v>
      </c>
      <c r="C2" s="284" t="s">
        <v>248</v>
      </c>
      <c r="D2" s="284" t="s">
        <v>381</v>
      </c>
      <c r="E2" s="285" t="s">
        <v>249</v>
      </c>
      <c r="F2" s="285" t="s">
        <v>1010</v>
      </c>
      <c r="G2" s="285" t="s">
        <v>6</v>
      </c>
      <c r="H2" s="285" t="s">
        <v>7</v>
      </c>
      <c r="I2" s="285" t="s">
        <v>8</v>
      </c>
      <c r="J2" s="285" t="s">
        <v>9</v>
      </c>
      <c r="K2" s="285" t="s">
        <v>10</v>
      </c>
      <c r="L2" s="285" t="s">
        <v>11</v>
      </c>
      <c r="M2" s="285" t="s">
        <v>12</v>
      </c>
      <c r="N2" s="286" t="s">
        <v>13</v>
      </c>
    </row>
    <row r="3" spans="1:14" s="174" customFormat="1" ht="18" customHeight="1">
      <c r="A3" s="173"/>
      <c r="B3" s="287">
        <v>1</v>
      </c>
      <c r="C3" s="288" t="s">
        <v>302</v>
      </c>
      <c r="D3" s="289" t="s">
        <v>382</v>
      </c>
      <c r="E3" s="290" t="s">
        <v>427</v>
      </c>
      <c r="F3" s="290" t="s">
        <v>428</v>
      </c>
      <c r="G3" s="290" t="s">
        <v>429</v>
      </c>
      <c r="H3" s="290" t="s">
        <v>430</v>
      </c>
      <c r="I3" s="290" t="s">
        <v>431</v>
      </c>
      <c r="J3" s="290" t="s">
        <v>432</v>
      </c>
      <c r="K3" s="290" t="s">
        <v>433</v>
      </c>
      <c r="L3" s="290" t="s">
        <v>434</v>
      </c>
      <c r="M3" s="290" t="s">
        <v>435</v>
      </c>
      <c r="N3" s="291" t="s">
        <v>436</v>
      </c>
    </row>
    <row r="4" spans="1:14" s="174" customFormat="1" ht="18" customHeight="1">
      <c r="A4" s="173"/>
      <c r="B4" s="287">
        <v>3</v>
      </c>
      <c r="C4" s="288" t="s">
        <v>291</v>
      </c>
      <c r="D4" s="289" t="s">
        <v>382</v>
      </c>
      <c r="E4" s="290" t="s">
        <v>419</v>
      </c>
      <c r="F4" s="290" t="s">
        <v>420</v>
      </c>
      <c r="G4" s="290" t="s">
        <v>421</v>
      </c>
      <c r="H4" s="290" t="s">
        <v>422</v>
      </c>
      <c r="I4" s="290" t="s">
        <v>423</v>
      </c>
      <c r="J4" s="290" t="s">
        <v>424</v>
      </c>
      <c r="K4" s="290" t="s">
        <v>425</v>
      </c>
      <c r="L4" s="290" t="s">
        <v>426</v>
      </c>
      <c r="M4" s="290"/>
      <c r="N4" s="291"/>
    </row>
    <row r="5" spans="1:14" s="174" customFormat="1" ht="18" customHeight="1">
      <c r="A5" s="173"/>
      <c r="B5" s="287">
        <v>4</v>
      </c>
      <c r="C5" s="288" t="s">
        <v>702</v>
      </c>
      <c r="D5" s="289" t="s">
        <v>691</v>
      </c>
      <c r="E5" s="290" t="s">
        <v>1086</v>
      </c>
      <c r="F5" s="290" t="s">
        <v>1087</v>
      </c>
      <c r="G5" s="290" t="s">
        <v>1088</v>
      </c>
      <c r="H5" s="290" t="s">
        <v>1089</v>
      </c>
      <c r="I5" s="290" t="s">
        <v>1090</v>
      </c>
      <c r="J5" s="290" t="s">
        <v>1091</v>
      </c>
      <c r="K5" s="290" t="s">
        <v>1092</v>
      </c>
      <c r="L5" s="290" t="s">
        <v>1093</v>
      </c>
      <c r="M5" s="290" t="s">
        <v>1094</v>
      </c>
      <c r="N5" s="291"/>
    </row>
    <row r="6" spans="1:14" s="174" customFormat="1" ht="18" customHeight="1">
      <c r="A6" s="173"/>
      <c r="B6" s="287">
        <v>5</v>
      </c>
      <c r="C6" s="288" t="s">
        <v>703</v>
      </c>
      <c r="D6" s="289" t="s">
        <v>691</v>
      </c>
      <c r="E6" s="290" t="s">
        <v>1167</v>
      </c>
      <c r="F6" s="290" t="s">
        <v>731</v>
      </c>
      <c r="G6" s="290" t="s">
        <v>1105</v>
      </c>
      <c r="H6" s="290" t="s">
        <v>1106</v>
      </c>
      <c r="I6" s="290" t="s">
        <v>1107</v>
      </c>
      <c r="J6" s="290" t="s">
        <v>1108</v>
      </c>
      <c r="K6" s="290" t="s">
        <v>1109</v>
      </c>
      <c r="L6" s="290" t="s">
        <v>1110</v>
      </c>
      <c r="M6" s="290" t="s">
        <v>1111</v>
      </c>
      <c r="N6" s="291" t="s">
        <v>1112</v>
      </c>
    </row>
    <row r="7" spans="1:14" s="174" customFormat="1" ht="18" customHeight="1">
      <c r="A7" s="173"/>
      <c r="B7" s="287">
        <v>6</v>
      </c>
      <c r="C7" s="288" t="s">
        <v>270</v>
      </c>
      <c r="D7" s="289" t="s">
        <v>382</v>
      </c>
      <c r="E7" s="290" t="s">
        <v>45</v>
      </c>
      <c r="F7" s="290" t="s">
        <v>401</v>
      </c>
      <c r="G7" s="290" t="s">
        <v>402</v>
      </c>
      <c r="H7" s="290" t="s">
        <v>403</v>
      </c>
      <c r="I7" s="290" t="s">
        <v>404</v>
      </c>
      <c r="J7" s="290" t="s">
        <v>405</v>
      </c>
      <c r="K7" s="290" t="s">
        <v>406</v>
      </c>
      <c r="L7" s="290" t="s">
        <v>407</v>
      </c>
      <c r="M7" s="290" t="s">
        <v>408</v>
      </c>
      <c r="N7" s="291" t="s">
        <v>409</v>
      </c>
    </row>
    <row r="8" spans="1:14" s="174" customFormat="1" ht="18" customHeight="1">
      <c r="A8" s="173"/>
      <c r="B8" s="287">
        <v>7</v>
      </c>
      <c r="C8" s="288" t="s">
        <v>801</v>
      </c>
      <c r="D8" s="289" t="s">
        <v>693</v>
      </c>
      <c r="E8" s="290" t="s">
        <v>1031</v>
      </c>
      <c r="F8" s="290" t="s">
        <v>1032</v>
      </c>
      <c r="G8" s="290" t="s">
        <v>1033</v>
      </c>
      <c r="H8" s="290" t="s">
        <v>1034</v>
      </c>
      <c r="I8" s="290" t="s">
        <v>1035</v>
      </c>
      <c r="J8" s="290" t="s">
        <v>1036</v>
      </c>
      <c r="K8" s="290" t="s">
        <v>1037</v>
      </c>
      <c r="L8" s="290" t="s">
        <v>1038</v>
      </c>
      <c r="M8" s="290" t="s">
        <v>1039</v>
      </c>
      <c r="N8" s="291" t="s">
        <v>1040</v>
      </c>
    </row>
    <row r="9" spans="1:14" s="174" customFormat="1" ht="18" customHeight="1">
      <c r="A9" s="173"/>
      <c r="B9" s="287">
        <v>8</v>
      </c>
      <c r="C9" s="288" t="s">
        <v>961</v>
      </c>
      <c r="D9" s="289" t="s">
        <v>692</v>
      </c>
      <c r="E9" s="290" t="s">
        <v>1138</v>
      </c>
      <c r="F9" s="290" t="s">
        <v>732</v>
      </c>
      <c r="G9" s="290" t="s">
        <v>734</v>
      </c>
      <c r="H9" s="290" t="s">
        <v>733</v>
      </c>
      <c r="I9" s="290" t="s">
        <v>1139</v>
      </c>
      <c r="J9" s="290" t="s">
        <v>1140</v>
      </c>
      <c r="K9" s="290" t="s">
        <v>1141</v>
      </c>
      <c r="L9" s="290" t="s">
        <v>1142</v>
      </c>
      <c r="M9" s="290" t="s">
        <v>1143</v>
      </c>
      <c r="N9" s="291" t="s">
        <v>1144</v>
      </c>
    </row>
    <row r="10" spans="1:14" s="174" customFormat="1" ht="18" customHeight="1">
      <c r="A10" s="173"/>
      <c r="B10" s="287">
        <v>9</v>
      </c>
      <c r="C10" s="288" t="s">
        <v>327</v>
      </c>
      <c r="D10" s="289" t="s">
        <v>382</v>
      </c>
      <c r="E10" s="290" t="s">
        <v>57</v>
      </c>
      <c r="F10" s="290" t="s">
        <v>445</v>
      </c>
      <c r="G10" s="290" t="s">
        <v>446</v>
      </c>
      <c r="H10" s="290" t="s">
        <v>447</v>
      </c>
      <c r="I10" s="290" t="s">
        <v>448</v>
      </c>
      <c r="J10" s="290" t="s">
        <v>449</v>
      </c>
      <c r="K10" s="290" t="s">
        <v>450</v>
      </c>
      <c r="L10" s="290" t="s">
        <v>451</v>
      </c>
      <c r="M10" s="290" t="s">
        <v>452</v>
      </c>
      <c r="N10" s="291" t="s">
        <v>453</v>
      </c>
    </row>
    <row r="11" spans="1:14" s="174" customFormat="1" ht="18" customHeight="1">
      <c r="A11" s="173"/>
      <c r="B11" s="287">
        <v>11</v>
      </c>
      <c r="C11" s="288" t="s">
        <v>950</v>
      </c>
      <c r="D11" s="289" t="s">
        <v>692</v>
      </c>
      <c r="E11" s="290" t="s">
        <v>1129</v>
      </c>
      <c r="F11" s="290" t="s">
        <v>1130</v>
      </c>
      <c r="G11" s="290" t="s">
        <v>1131</v>
      </c>
      <c r="H11" s="290" t="s">
        <v>1132</v>
      </c>
      <c r="I11" s="290" t="s">
        <v>1133</v>
      </c>
      <c r="J11" s="290" t="s">
        <v>1134</v>
      </c>
      <c r="K11" s="290" t="s">
        <v>1135</v>
      </c>
      <c r="L11" s="290" t="s">
        <v>1136</v>
      </c>
      <c r="M11" s="290" t="s">
        <v>1137</v>
      </c>
      <c r="N11" s="291"/>
    </row>
    <row r="12" spans="1:14" s="174" customFormat="1" ht="18" customHeight="1">
      <c r="A12" s="173"/>
      <c r="B12" s="287">
        <v>12</v>
      </c>
      <c r="C12" s="288" t="s">
        <v>361</v>
      </c>
      <c r="D12" s="289" t="s">
        <v>382</v>
      </c>
      <c r="E12" s="290" t="s">
        <v>464</v>
      </c>
      <c r="F12" s="290" t="s">
        <v>465</v>
      </c>
      <c r="G12" s="290" t="s">
        <v>466</v>
      </c>
      <c r="H12" s="290" t="s">
        <v>467</v>
      </c>
      <c r="I12" s="290" t="s">
        <v>468</v>
      </c>
      <c r="J12" s="290" t="s">
        <v>469</v>
      </c>
      <c r="K12" s="290" t="s">
        <v>470</v>
      </c>
      <c r="L12" s="290" t="s">
        <v>471</v>
      </c>
      <c r="M12" s="290" t="s">
        <v>472</v>
      </c>
      <c r="N12" s="291" t="s">
        <v>473</v>
      </c>
    </row>
    <row r="13" spans="1:14" s="174" customFormat="1" ht="18" customHeight="1">
      <c r="A13" s="173"/>
      <c r="B13" s="287">
        <v>13</v>
      </c>
      <c r="C13" s="288" t="s">
        <v>783</v>
      </c>
      <c r="D13" s="289" t="s">
        <v>693</v>
      </c>
      <c r="E13" s="290" t="s">
        <v>1021</v>
      </c>
      <c r="F13" s="290" t="s">
        <v>1022</v>
      </c>
      <c r="G13" s="290" t="s">
        <v>1023</v>
      </c>
      <c r="H13" s="290" t="s">
        <v>1024</v>
      </c>
      <c r="I13" s="290" t="s">
        <v>1025</v>
      </c>
      <c r="J13" s="290" t="s">
        <v>1026</v>
      </c>
      <c r="K13" s="290" t="s">
        <v>1027</v>
      </c>
      <c r="L13" s="290" t="s">
        <v>1028</v>
      </c>
      <c r="M13" s="290" t="s">
        <v>1029</v>
      </c>
      <c r="N13" s="291" t="s">
        <v>1030</v>
      </c>
    </row>
    <row r="14" spans="1:14" s="174" customFormat="1" ht="18" customHeight="1">
      <c r="A14" s="173"/>
      <c r="B14" s="287">
        <v>14</v>
      </c>
      <c r="C14" s="288" t="s">
        <v>280</v>
      </c>
      <c r="D14" s="289" t="s">
        <v>382</v>
      </c>
      <c r="E14" s="290" t="s">
        <v>169</v>
      </c>
      <c r="F14" s="290" t="s">
        <v>410</v>
      </c>
      <c r="G14" s="290" t="s">
        <v>411</v>
      </c>
      <c r="H14" s="290" t="s">
        <v>412</v>
      </c>
      <c r="I14" s="290" t="s">
        <v>413</v>
      </c>
      <c r="J14" s="290" t="s">
        <v>414</v>
      </c>
      <c r="K14" s="290" t="s">
        <v>415</v>
      </c>
      <c r="L14" s="290" t="s">
        <v>416</v>
      </c>
      <c r="M14" s="290" t="s">
        <v>417</v>
      </c>
      <c r="N14" s="291" t="s">
        <v>418</v>
      </c>
    </row>
    <row r="15" spans="1:14" s="174" customFormat="1" ht="18" customHeight="1">
      <c r="A15" s="173"/>
      <c r="B15" s="287">
        <v>16</v>
      </c>
      <c r="C15" s="288" t="s">
        <v>1164</v>
      </c>
      <c r="D15" s="289" t="s">
        <v>691</v>
      </c>
      <c r="E15" s="290" t="s">
        <v>1095</v>
      </c>
      <c r="F15" s="290" t="s">
        <v>1096</v>
      </c>
      <c r="G15" s="290" t="s">
        <v>1097</v>
      </c>
      <c r="H15" s="290" t="s">
        <v>1098</v>
      </c>
      <c r="I15" s="290" t="s">
        <v>1099</v>
      </c>
      <c r="J15" s="290" t="s">
        <v>1100</v>
      </c>
      <c r="K15" s="290" t="s">
        <v>1101</v>
      </c>
      <c r="L15" s="290" t="s">
        <v>1102</v>
      </c>
      <c r="M15" s="290" t="s">
        <v>1103</v>
      </c>
      <c r="N15" s="291" t="s">
        <v>1104</v>
      </c>
    </row>
    <row r="16" spans="1:14" s="174" customFormat="1" ht="18" customHeight="1">
      <c r="A16" s="173"/>
      <c r="B16" s="287">
        <v>17</v>
      </c>
      <c r="C16" s="288" t="s">
        <v>170</v>
      </c>
      <c r="D16" s="289" t="s">
        <v>693</v>
      </c>
      <c r="E16" s="290" t="s">
        <v>1011</v>
      </c>
      <c r="F16" s="290" t="s">
        <v>1012</v>
      </c>
      <c r="G16" s="290" t="s">
        <v>1013</v>
      </c>
      <c r="H16" s="290" t="s">
        <v>1014</v>
      </c>
      <c r="I16" s="290" t="s">
        <v>1015</v>
      </c>
      <c r="J16" s="290" t="s">
        <v>1016</v>
      </c>
      <c r="K16" s="290" t="s">
        <v>1017</v>
      </c>
      <c r="L16" s="290" t="s">
        <v>1018</v>
      </c>
      <c r="M16" s="290" t="s">
        <v>1019</v>
      </c>
      <c r="N16" s="291" t="s">
        <v>1020</v>
      </c>
    </row>
    <row r="17" spans="1:14" s="174" customFormat="1" ht="18" customHeight="1">
      <c r="A17" s="173"/>
      <c r="B17" s="287">
        <v>19</v>
      </c>
      <c r="C17" s="288" t="s">
        <v>360</v>
      </c>
      <c r="D17" s="289" t="s">
        <v>382</v>
      </c>
      <c r="E17" s="290" t="s">
        <v>454</v>
      </c>
      <c r="F17" s="290" t="s">
        <v>455</v>
      </c>
      <c r="G17" s="290" t="s">
        <v>456</v>
      </c>
      <c r="H17" s="290" t="s">
        <v>457</v>
      </c>
      <c r="I17" s="290" t="s">
        <v>458</v>
      </c>
      <c r="J17" s="290" t="s">
        <v>459</v>
      </c>
      <c r="K17" s="290" t="s">
        <v>460</v>
      </c>
      <c r="L17" s="290" t="s">
        <v>461</v>
      </c>
      <c r="M17" s="290" t="s">
        <v>462</v>
      </c>
      <c r="N17" s="291" t="s">
        <v>463</v>
      </c>
    </row>
    <row r="18" spans="1:14" s="174" customFormat="1" ht="18" customHeight="1">
      <c r="A18" s="173"/>
      <c r="B18" s="287">
        <v>20</v>
      </c>
      <c r="C18" s="288" t="s">
        <v>1113</v>
      </c>
      <c r="D18" s="289" t="s">
        <v>692</v>
      </c>
      <c r="E18" s="290" t="s">
        <v>1114</v>
      </c>
      <c r="F18" s="290" t="s">
        <v>736</v>
      </c>
      <c r="G18" s="290" t="s">
        <v>735</v>
      </c>
      <c r="H18" s="290" t="s">
        <v>737</v>
      </c>
      <c r="I18" s="290" t="s">
        <v>1115</v>
      </c>
      <c r="J18" s="290" t="s">
        <v>1116</v>
      </c>
      <c r="K18" s="290" t="s">
        <v>1117</v>
      </c>
      <c r="L18" s="290" t="s">
        <v>1118</v>
      </c>
      <c r="M18" s="290" t="s">
        <v>1119</v>
      </c>
      <c r="N18" s="291"/>
    </row>
    <row r="19" spans="1:14" s="174" customFormat="1" ht="18" customHeight="1">
      <c r="A19" s="173"/>
      <c r="B19" s="287">
        <v>21</v>
      </c>
      <c r="C19" s="288" t="s">
        <v>14</v>
      </c>
      <c r="D19" s="289" t="s">
        <v>382</v>
      </c>
      <c r="E19" s="290" t="s">
        <v>46</v>
      </c>
      <c r="F19" s="290" t="s">
        <v>383</v>
      </c>
      <c r="G19" s="290" t="s">
        <v>384</v>
      </c>
      <c r="H19" s="290" t="s">
        <v>385</v>
      </c>
      <c r="I19" s="290" t="s">
        <v>386</v>
      </c>
      <c r="J19" s="290" t="s">
        <v>387</v>
      </c>
      <c r="K19" s="290" t="s">
        <v>388</v>
      </c>
      <c r="L19" s="290" t="s">
        <v>389</v>
      </c>
      <c r="M19" s="290" t="s">
        <v>390</v>
      </c>
      <c r="N19" s="291" t="s">
        <v>391</v>
      </c>
    </row>
    <row r="20" spans="1:14" s="174" customFormat="1" ht="18" customHeight="1">
      <c r="A20" s="173"/>
      <c r="B20" s="287">
        <v>22</v>
      </c>
      <c r="C20" s="288" t="s">
        <v>699</v>
      </c>
      <c r="D20" s="289" t="s">
        <v>691</v>
      </c>
      <c r="E20" s="290" t="s">
        <v>1060</v>
      </c>
      <c r="F20" s="290" t="s">
        <v>1061</v>
      </c>
      <c r="G20" s="290" t="s">
        <v>1062</v>
      </c>
      <c r="H20" s="290" t="s">
        <v>1063</v>
      </c>
      <c r="I20" s="290" t="s">
        <v>1064</v>
      </c>
      <c r="J20" s="290" t="s">
        <v>1065</v>
      </c>
      <c r="K20" s="290" t="s">
        <v>1066</v>
      </c>
      <c r="L20" s="290" t="s">
        <v>1067</v>
      </c>
      <c r="M20" s="290" t="s">
        <v>1068</v>
      </c>
      <c r="N20" s="291" t="s">
        <v>1069</v>
      </c>
    </row>
    <row r="21" spans="1:14" s="176" customFormat="1" ht="18" customHeight="1">
      <c r="A21" s="175"/>
      <c r="B21" s="287">
        <v>24</v>
      </c>
      <c r="C21" s="288" t="s">
        <v>701</v>
      </c>
      <c r="D21" s="289" t="s">
        <v>691</v>
      </c>
      <c r="E21" s="290" t="s">
        <v>1051</v>
      </c>
      <c r="F21" s="290" t="s">
        <v>1052</v>
      </c>
      <c r="G21" s="290" t="s">
        <v>1053</v>
      </c>
      <c r="H21" s="290" t="s">
        <v>1054</v>
      </c>
      <c r="I21" s="290" t="s">
        <v>1055</v>
      </c>
      <c r="J21" s="290" t="s">
        <v>1056</v>
      </c>
      <c r="K21" s="290" t="s">
        <v>1057</v>
      </c>
      <c r="L21" s="290" t="s">
        <v>1058</v>
      </c>
      <c r="M21" s="290" t="s">
        <v>1059</v>
      </c>
      <c r="N21" s="291"/>
    </row>
    <row r="22" spans="1:14" s="174" customFormat="1" ht="18" customHeight="1">
      <c r="A22" s="173"/>
      <c r="B22" s="287">
        <v>25</v>
      </c>
      <c r="C22" s="288" t="s">
        <v>700</v>
      </c>
      <c r="D22" s="289" t="s">
        <v>691</v>
      </c>
      <c r="E22" s="290" t="s">
        <v>1079</v>
      </c>
      <c r="F22" s="290" t="s">
        <v>1080</v>
      </c>
      <c r="G22" s="290" t="s">
        <v>728</v>
      </c>
      <c r="H22" s="290" t="s">
        <v>729</v>
      </c>
      <c r="I22" s="290" t="s">
        <v>1081</v>
      </c>
      <c r="J22" s="290" t="s">
        <v>1082</v>
      </c>
      <c r="K22" s="290" t="s">
        <v>1083</v>
      </c>
      <c r="L22" s="290" t="s">
        <v>730</v>
      </c>
      <c r="M22" s="290" t="s">
        <v>1084</v>
      </c>
      <c r="N22" s="291" t="s">
        <v>1085</v>
      </c>
    </row>
    <row r="23" spans="1:14" s="176" customFormat="1" ht="18" customHeight="1">
      <c r="A23" s="175"/>
      <c r="B23" s="287">
        <v>27</v>
      </c>
      <c r="C23" s="288" t="s">
        <v>259</v>
      </c>
      <c r="D23" s="289" t="s">
        <v>382</v>
      </c>
      <c r="E23" s="290" t="s">
        <v>55</v>
      </c>
      <c r="F23" s="290" t="s">
        <v>392</v>
      </c>
      <c r="G23" s="290" t="s">
        <v>393</v>
      </c>
      <c r="H23" s="290" t="s">
        <v>394</v>
      </c>
      <c r="I23" s="290" t="s">
        <v>395</v>
      </c>
      <c r="J23" s="290" t="s">
        <v>396</v>
      </c>
      <c r="K23" s="290" t="s">
        <v>397</v>
      </c>
      <c r="L23" s="290" t="s">
        <v>398</v>
      </c>
      <c r="M23" s="290" t="s">
        <v>399</v>
      </c>
      <c r="N23" s="291" t="s">
        <v>400</v>
      </c>
    </row>
    <row r="24" spans="1:14" s="176" customFormat="1" ht="18" customHeight="1">
      <c r="A24" s="175"/>
      <c r="B24" s="287">
        <v>28</v>
      </c>
      <c r="C24" s="288" t="s">
        <v>790</v>
      </c>
      <c r="D24" s="289" t="s">
        <v>693</v>
      </c>
      <c r="E24" s="290" t="s">
        <v>1041</v>
      </c>
      <c r="F24" s="290" t="s">
        <v>1042</v>
      </c>
      <c r="G24" s="290" t="s">
        <v>1043</v>
      </c>
      <c r="H24" s="290" t="s">
        <v>1044</v>
      </c>
      <c r="I24" s="290" t="s">
        <v>1045</v>
      </c>
      <c r="J24" s="290" t="s">
        <v>1046</v>
      </c>
      <c r="K24" s="290" t="s">
        <v>1047</v>
      </c>
      <c r="L24" s="290" t="s">
        <v>1048</v>
      </c>
      <c r="M24" s="290" t="s">
        <v>1049</v>
      </c>
      <c r="N24" s="291" t="s">
        <v>1050</v>
      </c>
    </row>
    <row r="25" spans="1:14" s="176" customFormat="1" ht="18" customHeight="1">
      <c r="A25" s="175"/>
      <c r="B25" s="287">
        <v>29</v>
      </c>
      <c r="C25" s="288" t="s">
        <v>939</v>
      </c>
      <c r="D25" s="289" t="s">
        <v>692</v>
      </c>
      <c r="E25" s="290" t="s">
        <v>1120</v>
      </c>
      <c r="F25" s="290" t="s">
        <v>1121</v>
      </c>
      <c r="G25" s="290" t="s">
        <v>1122</v>
      </c>
      <c r="H25" s="290" t="s">
        <v>1123</v>
      </c>
      <c r="I25" s="290" t="s">
        <v>1124</v>
      </c>
      <c r="J25" s="290" t="s">
        <v>1125</v>
      </c>
      <c r="K25" s="290" t="s">
        <v>1126</v>
      </c>
      <c r="L25" s="290" t="s">
        <v>1127</v>
      </c>
      <c r="M25" s="290" t="s">
        <v>1128</v>
      </c>
      <c r="N25" s="291"/>
    </row>
    <row r="26" spans="1:14" s="176" customFormat="1" ht="18" customHeight="1">
      <c r="A26" s="175"/>
      <c r="B26" s="287">
        <v>30</v>
      </c>
      <c r="C26" s="288" t="s">
        <v>320</v>
      </c>
      <c r="D26" s="289" t="s">
        <v>382</v>
      </c>
      <c r="E26" s="290" t="s">
        <v>437</v>
      </c>
      <c r="F26" s="290" t="s">
        <v>438</v>
      </c>
      <c r="G26" s="290" t="s">
        <v>439</v>
      </c>
      <c r="H26" s="290" t="s">
        <v>440</v>
      </c>
      <c r="I26" s="290" t="s">
        <v>441</v>
      </c>
      <c r="J26" s="290" t="s">
        <v>442</v>
      </c>
      <c r="K26" s="290" t="s">
        <v>443</v>
      </c>
      <c r="L26" s="290" t="s">
        <v>444</v>
      </c>
      <c r="M26" s="290"/>
      <c r="N26" s="291"/>
    </row>
    <row r="27" spans="1:14" s="174" customFormat="1" ht="18" customHeight="1" thickBot="1">
      <c r="A27" s="173"/>
      <c r="B27" s="292">
        <v>32</v>
      </c>
      <c r="C27" s="293" t="s">
        <v>697</v>
      </c>
      <c r="D27" s="294" t="s">
        <v>691</v>
      </c>
      <c r="E27" s="295" t="s">
        <v>1070</v>
      </c>
      <c r="F27" s="295" t="s">
        <v>1071</v>
      </c>
      <c r="G27" s="295" t="s">
        <v>1072</v>
      </c>
      <c r="H27" s="295" t="s">
        <v>1073</v>
      </c>
      <c r="I27" s="295" t="s">
        <v>1074</v>
      </c>
      <c r="J27" s="295" t="s">
        <v>1075</v>
      </c>
      <c r="K27" s="295" t="s">
        <v>1076</v>
      </c>
      <c r="L27" s="295" t="s">
        <v>1077</v>
      </c>
      <c r="M27" s="295" t="s">
        <v>1078</v>
      </c>
      <c r="N27" s="296"/>
    </row>
    <row r="28" spans="1:14" s="176" customFormat="1" ht="18" customHeight="1" thickTop="1">
      <c r="A28" s="175"/>
      <c r="B28" s="235"/>
      <c r="C28" s="236"/>
      <c r="D28" s="237"/>
      <c r="E28" s="238"/>
      <c r="F28" s="239"/>
      <c r="G28" s="240"/>
      <c r="H28" s="240"/>
      <c r="I28" s="240"/>
      <c r="J28" s="241"/>
      <c r="K28" s="240"/>
      <c r="L28" s="240"/>
      <c r="M28" s="239"/>
      <c r="N28" s="241"/>
    </row>
    <row r="29" spans="1:14" s="174" customFormat="1" ht="18" hidden="1" customHeight="1">
      <c r="A29" s="173"/>
      <c r="B29" s="212"/>
      <c r="C29" s="213"/>
      <c r="D29" s="214"/>
      <c r="E29" s="215"/>
      <c r="F29" s="216"/>
      <c r="G29" s="217"/>
      <c r="H29" s="217"/>
      <c r="I29" s="217"/>
      <c r="J29" s="218"/>
      <c r="K29" s="217"/>
      <c r="L29" s="217"/>
      <c r="M29" s="216"/>
      <c r="N29" s="219"/>
    </row>
    <row r="30" spans="1:14" s="174" customFormat="1" ht="18" hidden="1" customHeight="1">
      <c r="A30" s="173"/>
      <c r="B30" s="141"/>
      <c r="C30" s="147"/>
      <c r="D30" s="220"/>
      <c r="E30" s="142"/>
      <c r="F30" s="143"/>
      <c r="G30" s="144"/>
      <c r="H30" s="144"/>
      <c r="I30" s="144"/>
      <c r="J30" s="145"/>
      <c r="K30" s="144"/>
      <c r="L30" s="144"/>
      <c r="M30" s="143"/>
      <c r="N30" s="146"/>
    </row>
    <row r="31" spans="1:14" s="174" customFormat="1" ht="18" hidden="1" customHeight="1" thickBot="1">
      <c r="A31" s="173"/>
      <c r="B31" s="221"/>
      <c r="C31" s="222"/>
      <c r="D31" s="223"/>
      <c r="E31" s="224"/>
      <c r="F31" s="225"/>
      <c r="G31" s="226"/>
      <c r="H31" s="226"/>
      <c r="I31" s="226"/>
      <c r="J31" s="227"/>
      <c r="K31" s="226"/>
      <c r="L31" s="226"/>
      <c r="M31" s="225"/>
      <c r="N31" s="228"/>
    </row>
    <row r="32" spans="1:14" ht="25" customHeight="1">
      <c r="B32" s="388" t="s">
        <v>992</v>
      </c>
      <c r="C32" s="388"/>
      <c r="D32" s="388"/>
      <c r="E32" s="388"/>
      <c r="F32" s="201">
        <f>COUNTA(E3:E31)</f>
        <v>25</v>
      </c>
      <c r="G32" s="202" t="s">
        <v>993</v>
      </c>
      <c r="H32" s="388" t="s">
        <v>994</v>
      </c>
      <c r="I32" s="388"/>
      <c r="J32" s="201">
        <f>F32-F33</f>
        <v>25</v>
      </c>
      <c r="K32" s="172"/>
      <c r="L32" s="172"/>
      <c r="M32" s="172"/>
      <c r="N32" s="172"/>
    </row>
    <row r="33" spans="1:14" ht="20" customHeight="1">
      <c r="A33" s="172"/>
      <c r="B33" s="388" t="s">
        <v>995</v>
      </c>
      <c r="C33" s="388"/>
      <c r="D33" s="388"/>
      <c r="E33" s="388"/>
      <c r="F33" s="201"/>
      <c r="G33" s="202" t="s">
        <v>993</v>
      </c>
      <c r="H33" s="388" t="s">
        <v>996</v>
      </c>
      <c r="I33" s="388"/>
      <c r="J33" s="229"/>
    </row>
    <row r="34" spans="1:14">
      <c r="B34" s="385" t="s">
        <v>997</v>
      </c>
      <c r="C34" s="385"/>
      <c r="D34" s="172"/>
      <c r="E34" s="172"/>
    </row>
    <row r="35" spans="1:14">
      <c r="A35" s="203"/>
      <c r="B35" s="204" t="s">
        <v>998</v>
      </c>
      <c r="C35" s="204" t="s">
        <v>687</v>
      </c>
      <c r="D35" s="205"/>
      <c r="E35" s="205" t="s">
        <v>999</v>
      </c>
      <c r="F35" s="206">
        <v>1</v>
      </c>
      <c r="G35" s="206">
        <v>2</v>
      </c>
      <c r="H35" s="206">
        <v>3</v>
      </c>
      <c r="I35" s="206">
        <v>4</v>
      </c>
      <c r="J35" s="206">
        <v>5</v>
      </c>
      <c r="K35" s="206">
        <v>6</v>
      </c>
      <c r="L35" s="206">
        <v>7</v>
      </c>
      <c r="M35" s="206">
        <v>8</v>
      </c>
      <c r="N35" s="206">
        <v>9</v>
      </c>
    </row>
    <row r="36" spans="1:14" ht="16">
      <c r="A36" s="203">
        <v>1</v>
      </c>
      <c r="B36" s="207" t="s">
        <v>1145</v>
      </c>
      <c r="C36" s="230">
        <v>2</v>
      </c>
      <c r="D36" s="173" t="str">
        <f t="shared" ref="D36:D44" si="0">IF(C36=1,"①",IF(C36=2,"②",IF(C36=3,"③","")))</f>
        <v>②</v>
      </c>
      <c r="E36" s="206" t="str">
        <f>B45</f>
        <v>那波　宏直</v>
      </c>
      <c r="F36" s="206" t="str">
        <f>$B36&amp;$D36</f>
        <v>小林　ケイ②</v>
      </c>
      <c r="G36" s="206" t="str">
        <f>$B37&amp;$D37</f>
        <v>田口　明愛②</v>
      </c>
      <c r="H36" s="206" t="str">
        <f>$B38&amp;$D38</f>
        <v>道下　優希①</v>
      </c>
      <c r="I36" s="206" t="str">
        <f>$B39&amp;$D39</f>
        <v>細川　美桜②</v>
      </c>
      <c r="J36" s="206" t="str">
        <f>$B40&amp;$D40</f>
        <v>加藤　萌准②</v>
      </c>
      <c r="K36" s="206" t="str">
        <f>$B41&amp;$D41</f>
        <v>矢部　綾果①</v>
      </c>
      <c r="L36" s="206" t="str">
        <f>$B42&amp;$D42</f>
        <v>長尾　快音②</v>
      </c>
      <c r="M36" s="206" t="str">
        <f>$B43&amp;$D43</f>
        <v>松永　　桃①</v>
      </c>
      <c r="N36" s="206" t="str">
        <f>$B44&amp;$D44</f>
        <v>下里明由実①</v>
      </c>
    </row>
    <row r="37" spans="1:14" ht="16">
      <c r="A37" s="203">
        <v>2</v>
      </c>
      <c r="B37" s="207" t="s">
        <v>1146</v>
      </c>
      <c r="C37" s="230">
        <v>2</v>
      </c>
      <c r="D37" s="173" t="str">
        <f t="shared" si="0"/>
        <v>②</v>
      </c>
      <c r="E37" s="206"/>
      <c r="F37" s="206"/>
      <c r="G37" s="206"/>
      <c r="H37" s="206"/>
      <c r="I37" s="206"/>
      <c r="J37" s="206"/>
    </row>
    <row r="38" spans="1:14" ht="16">
      <c r="A38" s="203">
        <v>3</v>
      </c>
      <c r="B38" s="207" t="s">
        <v>1147</v>
      </c>
      <c r="C38" s="230">
        <v>1</v>
      </c>
      <c r="D38" s="173" t="str">
        <f t="shared" si="0"/>
        <v>①</v>
      </c>
      <c r="E38" s="206"/>
      <c r="F38" s="206"/>
      <c r="G38" s="206"/>
      <c r="H38" s="206"/>
      <c r="I38" s="206"/>
      <c r="J38" s="206"/>
    </row>
    <row r="39" spans="1:14" ht="16">
      <c r="A39" s="203">
        <v>4</v>
      </c>
      <c r="B39" s="207" t="s">
        <v>1148</v>
      </c>
      <c r="C39" s="230">
        <v>2</v>
      </c>
      <c r="D39" s="173" t="str">
        <f t="shared" si="0"/>
        <v>②</v>
      </c>
      <c r="E39" s="206"/>
      <c r="F39" s="206"/>
      <c r="G39" s="206"/>
      <c r="H39" s="206"/>
      <c r="I39" s="206"/>
      <c r="J39" s="206"/>
    </row>
    <row r="40" spans="1:14" ht="16">
      <c r="A40" s="203">
        <v>5</v>
      </c>
      <c r="B40" s="207" t="s">
        <v>1149</v>
      </c>
      <c r="C40" s="230">
        <v>2</v>
      </c>
      <c r="D40" s="173" t="str">
        <f t="shared" si="0"/>
        <v>②</v>
      </c>
      <c r="E40" s="206"/>
      <c r="F40" s="206"/>
      <c r="G40" s="206"/>
      <c r="H40" s="206"/>
      <c r="I40" s="206"/>
      <c r="J40" s="206"/>
    </row>
    <row r="41" spans="1:14" ht="16">
      <c r="A41" s="203">
        <v>6</v>
      </c>
      <c r="B41" s="207" t="s">
        <v>1150</v>
      </c>
      <c r="C41" s="230">
        <v>1</v>
      </c>
      <c r="D41" s="173" t="str">
        <f t="shared" si="0"/>
        <v>①</v>
      </c>
      <c r="E41" s="206"/>
      <c r="F41" s="206"/>
      <c r="G41" s="206"/>
      <c r="H41" s="206"/>
      <c r="I41" s="206"/>
      <c r="J41" s="206"/>
    </row>
    <row r="42" spans="1:14" ht="16">
      <c r="A42" s="203">
        <v>7</v>
      </c>
      <c r="B42" s="207" t="s">
        <v>1151</v>
      </c>
      <c r="C42" s="230">
        <v>2</v>
      </c>
      <c r="D42" s="173" t="str">
        <f t="shared" si="0"/>
        <v>②</v>
      </c>
      <c r="E42" s="206"/>
      <c r="F42" s="206"/>
      <c r="G42" s="206"/>
      <c r="H42" s="206"/>
      <c r="I42" s="206"/>
      <c r="J42" s="206"/>
    </row>
    <row r="43" spans="1:14" ht="16">
      <c r="A43" s="203">
        <v>8</v>
      </c>
      <c r="B43" s="207" t="s">
        <v>1152</v>
      </c>
      <c r="C43" s="230">
        <v>1</v>
      </c>
      <c r="D43" s="173" t="str">
        <f t="shared" si="0"/>
        <v>①</v>
      </c>
      <c r="E43" s="206"/>
      <c r="F43" s="206"/>
      <c r="G43" s="206"/>
      <c r="H43" s="206"/>
      <c r="I43" s="206"/>
      <c r="J43" s="206"/>
    </row>
    <row r="44" spans="1:14" ht="16">
      <c r="A44" s="203">
        <v>9</v>
      </c>
      <c r="B44" s="231" t="s">
        <v>1153</v>
      </c>
      <c r="C44" s="230">
        <v>1</v>
      </c>
      <c r="D44" s="173" t="str">
        <f t="shared" si="0"/>
        <v>①</v>
      </c>
      <c r="E44" s="206"/>
      <c r="F44" s="206"/>
      <c r="G44" s="206"/>
      <c r="H44" s="206"/>
      <c r="I44" s="206"/>
      <c r="J44" s="206"/>
    </row>
    <row r="45" spans="1:14" ht="16">
      <c r="A45" s="203" t="s">
        <v>999</v>
      </c>
      <c r="B45" s="210" t="s">
        <v>1154</v>
      </c>
      <c r="C45" s="211"/>
      <c r="D45" s="173"/>
      <c r="E45" s="206"/>
      <c r="F45" s="206"/>
      <c r="G45" s="206"/>
      <c r="H45" s="206"/>
      <c r="I45" s="206"/>
      <c r="J45" s="206"/>
    </row>
    <row r="46" spans="1:14">
      <c r="B46" s="172"/>
      <c r="C46" s="172"/>
    </row>
  </sheetData>
  <mergeCells count="6">
    <mergeCell ref="B34:C34"/>
    <mergeCell ref="B1:N1"/>
    <mergeCell ref="B32:E32"/>
    <mergeCell ref="H32:I32"/>
    <mergeCell ref="B33:E33"/>
    <mergeCell ref="H33:I33"/>
  </mergeCells>
  <phoneticPr fontId="28"/>
  <dataValidations count="3">
    <dataValidation imeMode="on" allowBlank="1" sqref="B45:C45 IX45:IY45 ST45:SU45 ACP45:ACQ45 AML45:AMM45 AWH45:AWI45 BGD45:BGE45 BPZ45:BQA45 BZV45:BZW45 CJR45:CJS45 CTN45:CTO45 DDJ45:DDK45 DNF45:DNG45 DXB45:DXC45 EGX45:EGY45 EQT45:EQU45 FAP45:FAQ45 FKL45:FKM45 FUH45:FUI45 GED45:GEE45 GNZ45:GOA45 GXV45:GXW45 HHR45:HHS45 HRN45:HRO45 IBJ45:IBK45 ILF45:ILG45 IVB45:IVC45 JEX45:JEY45 JOT45:JOU45 JYP45:JYQ45 KIL45:KIM45 KSH45:KSI45 LCD45:LCE45 LLZ45:LMA45 LVV45:LVW45 MFR45:MFS45 MPN45:MPO45 MZJ45:MZK45 NJF45:NJG45 NTB45:NTC45 OCX45:OCY45 OMT45:OMU45 OWP45:OWQ45 PGL45:PGM45 PQH45:PQI45 QAD45:QAE45 QJZ45:QKA45 QTV45:QTW45 RDR45:RDS45 RNN45:RNO45 RXJ45:RXK45 SHF45:SHG45 SRB45:SRC45 TAX45:TAY45 TKT45:TKU45 TUP45:TUQ45 UEL45:UEM45 UOH45:UOI45 UYD45:UYE45 VHZ45:VIA45 VRV45:VRW45 WBR45:WBS45 WLN45:WLO45 WVJ45:WVK45 B65581:C65581 IX65581:IY65581 ST65581:SU65581 ACP65581:ACQ65581 AML65581:AMM65581 AWH65581:AWI65581 BGD65581:BGE65581 BPZ65581:BQA65581 BZV65581:BZW65581 CJR65581:CJS65581 CTN65581:CTO65581 DDJ65581:DDK65581 DNF65581:DNG65581 DXB65581:DXC65581 EGX65581:EGY65581 EQT65581:EQU65581 FAP65581:FAQ65581 FKL65581:FKM65581 FUH65581:FUI65581 GED65581:GEE65581 GNZ65581:GOA65581 GXV65581:GXW65581 HHR65581:HHS65581 HRN65581:HRO65581 IBJ65581:IBK65581 ILF65581:ILG65581 IVB65581:IVC65581 JEX65581:JEY65581 JOT65581:JOU65581 JYP65581:JYQ65581 KIL65581:KIM65581 KSH65581:KSI65581 LCD65581:LCE65581 LLZ65581:LMA65581 LVV65581:LVW65581 MFR65581:MFS65581 MPN65581:MPO65581 MZJ65581:MZK65581 NJF65581:NJG65581 NTB65581:NTC65581 OCX65581:OCY65581 OMT65581:OMU65581 OWP65581:OWQ65581 PGL65581:PGM65581 PQH65581:PQI65581 QAD65581:QAE65581 QJZ65581:QKA65581 QTV65581:QTW65581 RDR65581:RDS65581 RNN65581:RNO65581 RXJ65581:RXK65581 SHF65581:SHG65581 SRB65581:SRC65581 TAX65581:TAY65581 TKT65581:TKU65581 TUP65581:TUQ65581 UEL65581:UEM65581 UOH65581:UOI65581 UYD65581:UYE65581 VHZ65581:VIA65581 VRV65581:VRW65581 WBR65581:WBS65581 WLN65581:WLO65581 WVJ65581:WVK65581 B131117:C131117 IX131117:IY131117 ST131117:SU131117 ACP131117:ACQ131117 AML131117:AMM131117 AWH131117:AWI131117 BGD131117:BGE131117 BPZ131117:BQA131117 BZV131117:BZW131117 CJR131117:CJS131117 CTN131117:CTO131117 DDJ131117:DDK131117 DNF131117:DNG131117 DXB131117:DXC131117 EGX131117:EGY131117 EQT131117:EQU131117 FAP131117:FAQ131117 FKL131117:FKM131117 FUH131117:FUI131117 GED131117:GEE131117 GNZ131117:GOA131117 GXV131117:GXW131117 HHR131117:HHS131117 HRN131117:HRO131117 IBJ131117:IBK131117 ILF131117:ILG131117 IVB131117:IVC131117 JEX131117:JEY131117 JOT131117:JOU131117 JYP131117:JYQ131117 KIL131117:KIM131117 KSH131117:KSI131117 LCD131117:LCE131117 LLZ131117:LMA131117 LVV131117:LVW131117 MFR131117:MFS131117 MPN131117:MPO131117 MZJ131117:MZK131117 NJF131117:NJG131117 NTB131117:NTC131117 OCX131117:OCY131117 OMT131117:OMU131117 OWP131117:OWQ131117 PGL131117:PGM131117 PQH131117:PQI131117 QAD131117:QAE131117 QJZ131117:QKA131117 QTV131117:QTW131117 RDR131117:RDS131117 RNN131117:RNO131117 RXJ131117:RXK131117 SHF131117:SHG131117 SRB131117:SRC131117 TAX131117:TAY131117 TKT131117:TKU131117 TUP131117:TUQ131117 UEL131117:UEM131117 UOH131117:UOI131117 UYD131117:UYE131117 VHZ131117:VIA131117 VRV131117:VRW131117 WBR131117:WBS131117 WLN131117:WLO131117 WVJ131117:WVK131117 B196653:C196653 IX196653:IY196653 ST196653:SU196653 ACP196653:ACQ196653 AML196653:AMM196653 AWH196653:AWI196653 BGD196653:BGE196653 BPZ196653:BQA196653 BZV196653:BZW196653 CJR196653:CJS196653 CTN196653:CTO196653 DDJ196653:DDK196653 DNF196653:DNG196653 DXB196653:DXC196653 EGX196653:EGY196653 EQT196653:EQU196653 FAP196653:FAQ196653 FKL196653:FKM196653 FUH196653:FUI196653 GED196653:GEE196653 GNZ196653:GOA196653 GXV196653:GXW196653 HHR196653:HHS196653 HRN196653:HRO196653 IBJ196653:IBK196653 ILF196653:ILG196653 IVB196653:IVC196653 JEX196653:JEY196653 JOT196653:JOU196653 JYP196653:JYQ196653 KIL196653:KIM196653 KSH196653:KSI196653 LCD196653:LCE196653 LLZ196653:LMA196653 LVV196653:LVW196653 MFR196653:MFS196653 MPN196653:MPO196653 MZJ196653:MZK196653 NJF196653:NJG196653 NTB196653:NTC196653 OCX196653:OCY196653 OMT196653:OMU196653 OWP196653:OWQ196653 PGL196653:PGM196653 PQH196653:PQI196653 QAD196653:QAE196653 QJZ196653:QKA196653 QTV196653:QTW196653 RDR196653:RDS196653 RNN196653:RNO196653 RXJ196653:RXK196653 SHF196653:SHG196653 SRB196653:SRC196653 TAX196653:TAY196653 TKT196653:TKU196653 TUP196653:TUQ196653 UEL196653:UEM196653 UOH196653:UOI196653 UYD196653:UYE196653 VHZ196653:VIA196653 VRV196653:VRW196653 WBR196653:WBS196653 WLN196653:WLO196653 WVJ196653:WVK196653 B262189:C262189 IX262189:IY262189 ST262189:SU262189 ACP262189:ACQ262189 AML262189:AMM262189 AWH262189:AWI262189 BGD262189:BGE262189 BPZ262189:BQA262189 BZV262189:BZW262189 CJR262189:CJS262189 CTN262189:CTO262189 DDJ262189:DDK262189 DNF262189:DNG262189 DXB262189:DXC262189 EGX262189:EGY262189 EQT262189:EQU262189 FAP262189:FAQ262189 FKL262189:FKM262189 FUH262189:FUI262189 GED262189:GEE262189 GNZ262189:GOA262189 GXV262189:GXW262189 HHR262189:HHS262189 HRN262189:HRO262189 IBJ262189:IBK262189 ILF262189:ILG262189 IVB262189:IVC262189 JEX262189:JEY262189 JOT262189:JOU262189 JYP262189:JYQ262189 KIL262189:KIM262189 KSH262189:KSI262189 LCD262189:LCE262189 LLZ262189:LMA262189 LVV262189:LVW262189 MFR262189:MFS262189 MPN262189:MPO262189 MZJ262189:MZK262189 NJF262189:NJG262189 NTB262189:NTC262189 OCX262189:OCY262189 OMT262189:OMU262189 OWP262189:OWQ262189 PGL262189:PGM262189 PQH262189:PQI262189 QAD262189:QAE262189 QJZ262189:QKA262189 QTV262189:QTW262189 RDR262189:RDS262189 RNN262189:RNO262189 RXJ262189:RXK262189 SHF262189:SHG262189 SRB262189:SRC262189 TAX262189:TAY262189 TKT262189:TKU262189 TUP262189:TUQ262189 UEL262189:UEM262189 UOH262189:UOI262189 UYD262189:UYE262189 VHZ262189:VIA262189 VRV262189:VRW262189 WBR262189:WBS262189 WLN262189:WLO262189 WVJ262189:WVK262189 B327725:C327725 IX327725:IY327725 ST327725:SU327725 ACP327725:ACQ327725 AML327725:AMM327725 AWH327725:AWI327725 BGD327725:BGE327725 BPZ327725:BQA327725 BZV327725:BZW327725 CJR327725:CJS327725 CTN327725:CTO327725 DDJ327725:DDK327725 DNF327725:DNG327725 DXB327725:DXC327725 EGX327725:EGY327725 EQT327725:EQU327725 FAP327725:FAQ327725 FKL327725:FKM327725 FUH327725:FUI327725 GED327725:GEE327725 GNZ327725:GOA327725 GXV327725:GXW327725 HHR327725:HHS327725 HRN327725:HRO327725 IBJ327725:IBK327725 ILF327725:ILG327725 IVB327725:IVC327725 JEX327725:JEY327725 JOT327725:JOU327725 JYP327725:JYQ327725 KIL327725:KIM327725 KSH327725:KSI327725 LCD327725:LCE327725 LLZ327725:LMA327725 LVV327725:LVW327725 MFR327725:MFS327725 MPN327725:MPO327725 MZJ327725:MZK327725 NJF327725:NJG327725 NTB327725:NTC327725 OCX327725:OCY327725 OMT327725:OMU327725 OWP327725:OWQ327725 PGL327725:PGM327725 PQH327725:PQI327725 QAD327725:QAE327725 QJZ327725:QKA327725 QTV327725:QTW327725 RDR327725:RDS327725 RNN327725:RNO327725 RXJ327725:RXK327725 SHF327725:SHG327725 SRB327725:SRC327725 TAX327725:TAY327725 TKT327725:TKU327725 TUP327725:TUQ327725 UEL327725:UEM327725 UOH327725:UOI327725 UYD327725:UYE327725 VHZ327725:VIA327725 VRV327725:VRW327725 WBR327725:WBS327725 WLN327725:WLO327725 WVJ327725:WVK327725 B393261:C393261 IX393261:IY393261 ST393261:SU393261 ACP393261:ACQ393261 AML393261:AMM393261 AWH393261:AWI393261 BGD393261:BGE393261 BPZ393261:BQA393261 BZV393261:BZW393261 CJR393261:CJS393261 CTN393261:CTO393261 DDJ393261:DDK393261 DNF393261:DNG393261 DXB393261:DXC393261 EGX393261:EGY393261 EQT393261:EQU393261 FAP393261:FAQ393261 FKL393261:FKM393261 FUH393261:FUI393261 GED393261:GEE393261 GNZ393261:GOA393261 GXV393261:GXW393261 HHR393261:HHS393261 HRN393261:HRO393261 IBJ393261:IBK393261 ILF393261:ILG393261 IVB393261:IVC393261 JEX393261:JEY393261 JOT393261:JOU393261 JYP393261:JYQ393261 KIL393261:KIM393261 KSH393261:KSI393261 LCD393261:LCE393261 LLZ393261:LMA393261 LVV393261:LVW393261 MFR393261:MFS393261 MPN393261:MPO393261 MZJ393261:MZK393261 NJF393261:NJG393261 NTB393261:NTC393261 OCX393261:OCY393261 OMT393261:OMU393261 OWP393261:OWQ393261 PGL393261:PGM393261 PQH393261:PQI393261 QAD393261:QAE393261 QJZ393261:QKA393261 QTV393261:QTW393261 RDR393261:RDS393261 RNN393261:RNO393261 RXJ393261:RXK393261 SHF393261:SHG393261 SRB393261:SRC393261 TAX393261:TAY393261 TKT393261:TKU393261 TUP393261:TUQ393261 UEL393261:UEM393261 UOH393261:UOI393261 UYD393261:UYE393261 VHZ393261:VIA393261 VRV393261:VRW393261 WBR393261:WBS393261 WLN393261:WLO393261 WVJ393261:WVK393261 B458797:C458797 IX458797:IY458797 ST458797:SU458797 ACP458797:ACQ458797 AML458797:AMM458797 AWH458797:AWI458797 BGD458797:BGE458797 BPZ458797:BQA458797 BZV458797:BZW458797 CJR458797:CJS458797 CTN458797:CTO458797 DDJ458797:DDK458797 DNF458797:DNG458797 DXB458797:DXC458797 EGX458797:EGY458797 EQT458797:EQU458797 FAP458797:FAQ458797 FKL458797:FKM458797 FUH458797:FUI458797 GED458797:GEE458797 GNZ458797:GOA458797 GXV458797:GXW458797 HHR458797:HHS458797 HRN458797:HRO458797 IBJ458797:IBK458797 ILF458797:ILG458797 IVB458797:IVC458797 JEX458797:JEY458797 JOT458797:JOU458797 JYP458797:JYQ458797 KIL458797:KIM458797 KSH458797:KSI458797 LCD458797:LCE458797 LLZ458797:LMA458797 LVV458797:LVW458797 MFR458797:MFS458797 MPN458797:MPO458797 MZJ458797:MZK458797 NJF458797:NJG458797 NTB458797:NTC458797 OCX458797:OCY458797 OMT458797:OMU458797 OWP458797:OWQ458797 PGL458797:PGM458797 PQH458797:PQI458797 QAD458797:QAE458797 QJZ458797:QKA458797 QTV458797:QTW458797 RDR458797:RDS458797 RNN458797:RNO458797 RXJ458797:RXK458797 SHF458797:SHG458797 SRB458797:SRC458797 TAX458797:TAY458797 TKT458797:TKU458797 TUP458797:TUQ458797 UEL458797:UEM458797 UOH458797:UOI458797 UYD458797:UYE458797 VHZ458797:VIA458797 VRV458797:VRW458797 WBR458797:WBS458797 WLN458797:WLO458797 WVJ458797:WVK458797 B524333:C524333 IX524333:IY524333 ST524333:SU524333 ACP524333:ACQ524333 AML524333:AMM524333 AWH524333:AWI524333 BGD524333:BGE524333 BPZ524333:BQA524333 BZV524333:BZW524333 CJR524333:CJS524333 CTN524333:CTO524333 DDJ524333:DDK524333 DNF524333:DNG524333 DXB524333:DXC524333 EGX524333:EGY524333 EQT524333:EQU524333 FAP524333:FAQ524333 FKL524333:FKM524333 FUH524333:FUI524333 GED524333:GEE524333 GNZ524333:GOA524333 GXV524333:GXW524333 HHR524333:HHS524333 HRN524333:HRO524333 IBJ524333:IBK524333 ILF524333:ILG524333 IVB524333:IVC524333 JEX524333:JEY524333 JOT524333:JOU524333 JYP524333:JYQ524333 KIL524333:KIM524333 KSH524333:KSI524333 LCD524333:LCE524333 LLZ524333:LMA524333 LVV524333:LVW524333 MFR524333:MFS524333 MPN524333:MPO524333 MZJ524333:MZK524333 NJF524333:NJG524333 NTB524333:NTC524333 OCX524333:OCY524333 OMT524333:OMU524333 OWP524333:OWQ524333 PGL524333:PGM524333 PQH524333:PQI524333 QAD524333:QAE524333 QJZ524333:QKA524333 QTV524333:QTW524333 RDR524333:RDS524333 RNN524333:RNO524333 RXJ524333:RXK524333 SHF524333:SHG524333 SRB524333:SRC524333 TAX524333:TAY524333 TKT524333:TKU524333 TUP524333:TUQ524333 UEL524333:UEM524333 UOH524333:UOI524333 UYD524333:UYE524333 VHZ524333:VIA524333 VRV524333:VRW524333 WBR524333:WBS524333 WLN524333:WLO524333 WVJ524333:WVK524333 B589869:C589869 IX589869:IY589869 ST589869:SU589869 ACP589869:ACQ589869 AML589869:AMM589869 AWH589869:AWI589869 BGD589869:BGE589869 BPZ589869:BQA589869 BZV589869:BZW589869 CJR589869:CJS589869 CTN589869:CTO589869 DDJ589869:DDK589869 DNF589869:DNG589869 DXB589869:DXC589869 EGX589869:EGY589869 EQT589869:EQU589869 FAP589869:FAQ589869 FKL589869:FKM589869 FUH589869:FUI589869 GED589869:GEE589869 GNZ589869:GOA589869 GXV589869:GXW589869 HHR589869:HHS589869 HRN589869:HRO589869 IBJ589869:IBK589869 ILF589869:ILG589869 IVB589869:IVC589869 JEX589869:JEY589869 JOT589869:JOU589869 JYP589869:JYQ589869 KIL589869:KIM589869 KSH589869:KSI589869 LCD589869:LCE589869 LLZ589869:LMA589869 LVV589869:LVW589869 MFR589869:MFS589869 MPN589869:MPO589869 MZJ589869:MZK589869 NJF589869:NJG589869 NTB589869:NTC589869 OCX589869:OCY589869 OMT589869:OMU589869 OWP589869:OWQ589869 PGL589869:PGM589869 PQH589869:PQI589869 QAD589869:QAE589869 QJZ589869:QKA589869 QTV589869:QTW589869 RDR589869:RDS589869 RNN589869:RNO589869 RXJ589869:RXK589869 SHF589869:SHG589869 SRB589869:SRC589869 TAX589869:TAY589869 TKT589869:TKU589869 TUP589869:TUQ589869 UEL589869:UEM589869 UOH589869:UOI589869 UYD589869:UYE589869 VHZ589869:VIA589869 VRV589869:VRW589869 WBR589869:WBS589869 WLN589869:WLO589869 WVJ589869:WVK589869 B655405:C655405 IX655405:IY655405 ST655405:SU655405 ACP655405:ACQ655405 AML655405:AMM655405 AWH655405:AWI655405 BGD655405:BGE655405 BPZ655405:BQA655405 BZV655405:BZW655405 CJR655405:CJS655405 CTN655405:CTO655405 DDJ655405:DDK655405 DNF655405:DNG655405 DXB655405:DXC655405 EGX655405:EGY655405 EQT655405:EQU655405 FAP655405:FAQ655405 FKL655405:FKM655405 FUH655405:FUI655405 GED655405:GEE655405 GNZ655405:GOA655405 GXV655405:GXW655405 HHR655405:HHS655405 HRN655405:HRO655405 IBJ655405:IBK655405 ILF655405:ILG655405 IVB655405:IVC655405 JEX655405:JEY655405 JOT655405:JOU655405 JYP655405:JYQ655405 KIL655405:KIM655405 KSH655405:KSI655405 LCD655405:LCE655405 LLZ655405:LMA655405 LVV655405:LVW655405 MFR655405:MFS655405 MPN655405:MPO655405 MZJ655405:MZK655405 NJF655405:NJG655405 NTB655405:NTC655405 OCX655405:OCY655405 OMT655405:OMU655405 OWP655405:OWQ655405 PGL655405:PGM655405 PQH655405:PQI655405 QAD655405:QAE655405 QJZ655405:QKA655405 QTV655405:QTW655405 RDR655405:RDS655405 RNN655405:RNO655405 RXJ655405:RXK655405 SHF655405:SHG655405 SRB655405:SRC655405 TAX655405:TAY655405 TKT655405:TKU655405 TUP655405:TUQ655405 UEL655405:UEM655405 UOH655405:UOI655405 UYD655405:UYE655405 VHZ655405:VIA655405 VRV655405:VRW655405 WBR655405:WBS655405 WLN655405:WLO655405 WVJ655405:WVK655405 B720941:C720941 IX720941:IY720941 ST720941:SU720941 ACP720941:ACQ720941 AML720941:AMM720941 AWH720941:AWI720941 BGD720941:BGE720941 BPZ720941:BQA720941 BZV720941:BZW720941 CJR720941:CJS720941 CTN720941:CTO720941 DDJ720941:DDK720941 DNF720941:DNG720941 DXB720941:DXC720941 EGX720941:EGY720941 EQT720941:EQU720941 FAP720941:FAQ720941 FKL720941:FKM720941 FUH720941:FUI720941 GED720941:GEE720941 GNZ720941:GOA720941 GXV720941:GXW720941 HHR720941:HHS720941 HRN720941:HRO720941 IBJ720941:IBK720941 ILF720941:ILG720941 IVB720941:IVC720941 JEX720941:JEY720941 JOT720941:JOU720941 JYP720941:JYQ720941 KIL720941:KIM720941 KSH720941:KSI720941 LCD720941:LCE720941 LLZ720941:LMA720941 LVV720941:LVW720941 MFR720941:MFS720941 MPN720941:MPO720941 MZJ720941:MZK720941 NJF720941:NJG720941 NTB720941:NTC720941 OCX720941:OCY720941 OMT720941:OMU720941 OWP720941:OWQ720941 PGL720941:PGM720941 PQH720941:PQI720941 QAD720941:QAE720941 QJZ720941:QKA720941 QTV720941:QTW720941 RDR720941:RDS720941 RNN720941:RNO720941 RXJ720941:RXK720941 SHF720941:SHG720941 SRB720941:SRC720941 TAX720941:TAY720941 TKT720941:TKU720941 TUP720941:TUQ720941 UEL720941:UEM720941 UOH720941:UOI720941 UYD720941:UYE720941 VHZ720941:VIA720941 VRV720941:VRW720941 WBR720941:WBS720941 WLN720941:WLO720941 WVJ720941:WVK720941 B786477:C786477 IX786477:IY786477 ST786477:SU786477 ACP786477:ACQ786477 AML786477:AMM786477 AWH786477:AWI786477 BGD786477:BGE786477 BPZ786477:BQA786477 BZV786477:BZW786477 CJR786477:CJS786477 CTN786477:CTO786477 DDJ786477:DDK786477 DNF786477:DNG786477 DXB786477:DXC786477 EGX786477:EGY786477 EQT786477:EQU786477 FAP786477:FAQ786477 FKL786477:FKM786477 FUH786477:FUI786477 GED786477:GEE786477 GNZ786477:GOA786477 GXV786477:GXW786477 HHR786477:HHS786477 HRN786477:HRO786477 IBJ786477:IBK786477 ILF786477:ILG786477 IVB786477:IVC786477 JEX786477:JEY786477 JOT786477:JOU786477 JYP786477:JYQ786477 KIL786477:KIM786477 KSH786477:KSI786477 LCD786477:LCE786477 LLZ786477:LMA786477 LVV786477:LVW786477 MFR786477:MFS786477 MPN786477:MPO786477 MZJ786477:MZK786477 NJF786477:NJG786477 NTB786477:NTC786477 OCX786477:OCY786477 OMT786477:OMU786477 OWP786477:OWQ786477 PGL786477:PGM786477 PQH786477:PQI786477 QAD786477:QAE786477 QJZ786477:QKA786477 QTV786477:QTW786477 RDR786477:RDS786477 RNN786477:RNO786477 RXJ786477:RXK786477 SHF786477:SHG786477 SRB786477:SRC786477 TAX786477:TAY786477 TKT786477:TKU786477 TUP786477:TUQ786477 UEL786477:UEM786477 UOH786477:UOI786477 UYD786477:UYE786477 VHZ786477:VIA786477 VRV786477:VRW786477 WBR786477:WBS786477 WLN786477:WLO786477 WVJ786477:WVK786477 B852013:C852013 IX852013:IY852013 ST852013:SU852013 ACP852013:ACQ852013 AML852013:AMM852013 AWH852013:AWI852013 BGD852013:BGE852013 BPZ852013:BQA852013 BZV852013:BZW852013 CJR852013:CJS852013 CTN852013:CTO852013 DDJ852013:DDK852013 DNF852013:DNG852013 DXB852013:DXC852013 EGX852013:EGY852013 EQT852013:EQU852013 FAP852013:FAQ852013 FKL852013:FKM852013 FUH852013:FUI852013 GED852013:GEE852013 GNZ852013:GOA852013 GXV852013:GXW852013 HHR852013:HHS852013 HRN852013:HRO852013 IBJ852013:IBK852013 ILF852013:ILG852013 IVB852013:IVC852013 JEX852013:JEY852013 JOT852013:JOU852013 JYP852013:JYQ852013 KIL852013:KIM852013 KSH852013:KSI852013 LCD852013:LCE852013 LLZ852013:LMA852013 LVV852013:LVW852013 MFR852013:MFS852013 MPN852013:MPO852013 MZJ852013:MZK852013 NJF852013:NJG852013 NTB852013:NTC852013 OCX852013:OCY852013 OMT852013:OMU852013 OWP852013:OWQ852013 PGL852013:PGM852013 PQH852013:PQI852013 QAD852013:QAE852013 QJZ852013:QKA852013 QTV852013:QTW852013 RDR852013:RDS852013 RNN852013:RNO852013 RXJ852013:RXK852013 SHF852013:SHG852013 SRB852013:SRC852013 TAX852013:TAY852013 TKT852013:TKU852013 TUP852013:TUQ852013 UEL852013:UEM852013 UOH852013:UOI852013 UYD852013:UYE852013 VHZ852013:VIA852013 VRV852013:VRW852013 WBR852013:WBS852013 WLN852013:WLO852013 WVJ852013:WVK852013 B917549:C917549 IX917549:IY917549 ST917549:SU917549 ACP917549:ACQ917549 AML917549:AMM917549 AWH917549:AWI917549 BGD917549:BGE917549 BPZ917549:BQA917549 BZV917549:BZW917549 CJR917549:CJS917549 CTN917549:CTO917549 DDJ917549:DDK917549 DNF917549:DNG917549 DXB917549:DXC917549 EGX917549:EGY917549 EQT917549:EQU917549 FAP917549:FAQ917549 FKL917549:FKM917549 FUH917549:FUI917549 GED917549:GEE917549 GNZ917549:GOA917549 GXV917549:GXW917549 HHR917549:HHS917549 HRN917549:HRO917549 IBJ917549:IBK917549 ILF917549:ILG917549 IVB917549:IVC917549 JEX917549:JEY917549 JOT917549:JOU917549 JYP917549:JYQ917549 KIL917549:KIM917549 KSH917549:KSI917549 LCD917549:LCE917549 LLZ917549:LMA917549 LVV917549:LVW917549 MFR917549:MFS917549 MPN917549:MPO917549 MZJ917549:MZK917549 NJF917549:NJG917549 NTB917549:NTC917549 OCX917549:OCY917549 OMT917549:OMU917549 OWP917549:OWQ917549 PGL917549:PGM917549 PQH917549:PQI917549 QAD917549:QAE917549 QJZ917549:QKA917549 QTV917549:QTW917549 RDR917549:RDS917549 RNN917549:RNO917549 RXJ917549:RXK917549 SHF917549:SHG917549 SRB917549:SRC917549 TAX917549:TAY917549 TKT917549:TKU917549 TUP917549:TUQ917549 UEL917549:UEM917549 UOH917549:UOI917549 UYD917549:UYE917549 VHZ917549:VIA917549 VRV917549:VRW917549 WBR917549:WBS917549 WLN917549:WLO917549 WVJ917549:WVK917549 B983085:C983085 IX983085:IY983085 ST983085:SU983085 ACP983085:ACQ983085 AML983085:AMM983085 AWH983085:AWI983085 BGD983085:BGE983085 BPZ983085:BQA983085 BZV983085:BZW983085 CJR983085:CJS983085 CTN983085:CTO983085 DDJ983085:DDK983085 DNF983085:DNG983085 DXB983085:DXC983085 EGX983085:EGY983085 EQT983085:EQU983085 FAP983085:FAQ983085 FKL983085:FKM983085 FUH983085:FUI983085 GED983085:GEE983085 GNZ983085:GOA983085 GXV983085:GXW983085 HHR983085:HHS983085 HRN983085:HRO983085 IBJ983085:IBK983085 ILF983085:ILG983085 IVB983085:IVC983085 JEX983085:JEY983085 JOT983085:JOU983085 JYP983085:JYQ983085 KIL983085:KIM983085 KSH983085:KSI983085 LCD983085:LCE983085 LLZ983085:LMA983085 LVV983085:LVW983085 MFR983085:MFS983085 MPN983085:MPO983085 MZJ983085:MZK983085 NJF983085:NJG983085 NTB983085:NTC983085 OCX983085:OCY983085 OMT983085:OMU983085 OWP983085:OWQ983085 PGL983085:PGM983085 PQH983085:PQI983085 QAD983085:QAE983085 QJZ983085:QKA983085 QTV983085:QTW983085 RDR983085:RDS983085 RNN983085:RNO983085 RXJ983085:RXK983085 SHF983085:SHG983085 SRB983085:SRC983085 TAX983085:TAY983085 TKT983085:TKU983085 TUP983085:TUQ983085 UEL983085:UEM983085 UOH983085:UOI983085 UYD983085:UYE983085 VHZ983085:VIA983085 VRV983085:VRW983085 WBR983085:WBS983085 WLN983085:WLO983085 WVJ983085:WVK983085" xr:uid="{00000000-0002-0000-0C00-000000000000}"/>
    <dataValidation type="list" imeMode="off" allowBlank="1" showInputMessage="1" showErrorMessage="1" errorTitle="入力ミスです！" error="1, 2 以外の数は入力しないでください。" promptTitle="お願い！" prompt="▼のボタンをクリックして、_x000a_リストから 1, 2 のいずれかを選択してください。_x000a_（直接、入力することもできます）" sqref="C36:C44 IY36:IY44 SU36:SU44 ACQ36:ACQ44 AMM36:AMM44 AWI36:AWI44 BGE36:BGE44 BQA36:BQA44 BZW36:BZW44 CJS36:CJS44 CTO36:CTO44 DDK36:DDK44 DNG36:DNG44 DXC36:DXC44 EGY36:EGY44 EQU36:EQU44 FAQ36:FAQ44 FKM36:FKM44 FUI36:FUI44 GEE36:GEE44 GOA36:GOA44 GXW36:GXW44 HHS36:HHS44 HRO36:HRO44 IBK36:IBK44 ILG36:ILG44 IVC36:IVC44 JEY36:JEY44 JOU36:JOU44 JYQ36:JYQ44 KIM36:KIM44 KSI36:KSI44 LCE36:LCE44 LMA36:LMA44 LVW36:LVW44 MFS36:MFS44 MPO36:MPO44 MZK36:MZK44 NJG36:NJG44 NTC36:NTC44 OCY36:OCY44 OMU36:OMU44 OWQ36:OWQ44 PGM36:PGM44 PQI36:PQI44 QAE36:QAE44 QKA36:QKA44 QTW36:QTW44 RDS36:RDS44 RNO36:RNO44 RXK36:RXK44 SHG36:SHG44 SRC36:SRC44 TAY36:TAY44 TKU36:TKU44 TUQ36:TUQ44 UEM36:UEM44 UOI36:UOI44 UYE36:UYE44 VIA36:VIA44 VRW36:VRW44 WBS36:WBS44 WLO36:WLO44 WVK36:WVK44 C65572:C65580 IY65572:IY65580 SU65572:SU65580 ACQ65572:ACQ65580 AMM65572:AMM65580 AWI65572:AWI65580 BGE65572:BGE65580 BQA65572:BQA65580 BZW65572:BZW65580 CJS65572:CJS65580 CTO65572:CTO65580 DDK65572:DDK65580 DNG65572:DNG65580 DXC65572:DXC65580 EGY65572:EGY65580 EQU65572:EQU65580 FAQ65572:FAQ65580 FKM65572:FKM65580 FUI65572:FUI65580 GEE65572:GEE65580 GOA65572:GOA65580 GXW65572:GXW65580 HHS65572:HHS65580 HRO65572:HRO65580 IBK65572:IBK65580 ILG65572:ILG65580 IVC65572:IVC65580 JEY65572:JEY65580 JOU65572:JOU65580 JYQ65572:JYQ65580 KIM65572:KIM65580 KSI65572:KSI65580 LCE65572:LCE65580 LMA65572:LMA65580 LVW65572:LVW65580 MFS65572:MFS65580 MPO65572:MPO65580 MZK65572:MZK65580 NJG65572:NJG65580 NTC65572:NTC65580 OCY65572:OCY65580 OMU65572:OMU65580 OWQ65572:OWQ65580 PGM65572:PGM65580 PQI65572:PQI65580 QAE65572:QAE65580 QKA65572:QKA65580 QTW65572:QTW65580 RDS65572:RDS65580 RNO65572:RNO65580 RXK65572:RXK65580 SHG65572:SHG65580 SRC65572:SRC65580 TAY65572:TAY65580 TKU65572:TKU65580 TUQ65572:TUQ65580 UEM65572:UEM65580 UOI65572:UOI65580 UYE65572:UYE65580 VIA65572:VIA65580 VRW65572:VRW65580 WBS65572:WBS65580 WLO65572:WLO65580 WVK65572:WVK65580 C131108:C131116 IY131108:IY131116 SU131108:SU131116 ACQ131108:ACQ131116 AMM131108:AMM131116 AWI131108:AWI131116 BGE131108:BGE131116 BQA131108:BQA131116 BZW131108:BZW131116 CJS131108:CJS131116 CTO131108:CTO131116 DDK131108:DDK131116 DNG131108:DNG131116 DXC131108:DXC131116 EGY131108:EGY131116 EQU131108:EQU131116 FAQ131108:FAQ131116 FKM131108:FKM131116 FUI131108:FUI131116 GEE131108:GEE131116 GOA131108:GOA131116 GXW131108:GXW131116 HHS131108:HHS131116 HRO131108:HRO131116 IBK131108:IBK131116 ILG131108:ILG131116 IVC131108:IVC131116 JEY131108:JEY131116 JOU131108:JOU131116 JYQ131108:JYQ131116 KIM131108:KIM131116 KSI131108:KSI131116 LCE131108:LCE131116 LMA131108:LMA131116 LVW131108:LVW131116 MFS131108:MFS131116 MPO131108:MPO131116 MZK131108:MZK131116 NJG131108:NJG131116 NTC131108:NTC131116 OCY131108:OCY131116 OMU131108:OMU131116 OWQ131108:OWQ131116 PGM131108:PGM131116 PQI131108:PQI131116 QAE131108:QAE131116 QKA131108:QKA131116 QTW131108:QTW131116 RDS131108:RDS131116 RNO131108:RNO131116 RXK131108:RXK131116 SHG131108:SHG131116 SRC131108:SRC131116 TAY131108:TAY131116 TKU131108:TKU131116 TUQ131108:TUQ131116 UEM131108:UEM131116 UOI131108:UOI131116 UYE131108:UYE131116 VIA131108:VIA131116 VRW131108:VRW131116 WBS131108:WBS131116 WLO131108:WLO131116 WVK131108:WVK131116 C196644:C196652 IY196644:IY196652 SU196644:SU196652 ACQ196644:ACQ196652 AMM196644:AMM196652 AWI196644:AWI196652 BGE196644:BGE196652 BQA196644:BQA196652 BZW196644:BZW196652 CJS196644:CJS196652 CTO196644:CTO196652 DDK196644:DDK196652 DNG196644:DNG196652 DXC196644:DXC196652 EGY196644:EGY196652 EQU196644:EQU196652 FAQ196644:FAQ196652 FKM196644:FKM196652 FUI196644:FUI196652 GEE196644:GEE196652 GOA196644:GOA196652 GXW196644:GXW196652 HHS196644:HHS196652 HRO196644:HRO196652 IBK196644:IBK196652 ILG196644:ILG196652 IVC196644:IVC196652 JEY196644:JEY196652 JOU196644:JOU196652 JYQ196644:JYQ196652 KIM196644:KIM196652 KSI196644:KSI196652 LCE196644:LCE196652 LMA196644:LMA196652 LVW196644:LVW196652 MFS196644:MFS196652 MPO196644:MPO196652 MZK196644:MZK196652 NJG196644:NJG196652 NTC196644:NTC196652 OCY196644:OCY196652 OMU196644:OMU196652 OWQ196644:OWQ196652 PGM196644:PGM196652 PQI196644:PQI196652 QAE196644:QAE196652 QKA196644:QKA196652 QTW196644:QTW196652 RDS196644:RDS196652 RNO196644:RNO196652 RXK196644:RXK196652 SHG196644:SHG196652 SRC196644:SRC196652 TAY196644:TAY196652 TKU196644:TKU196652 TUQ196644:TUQ196652 UEM196644:UEM196652 UOI196644:UOI196652 UYE196644:UYE196652 VIA196644:VIA196652 VRW196644:VRW196652 WBS196644:WBS196652 WLO196644:WLO196652 WVK196644:WVK196652 C262180:C262188 IY262180:IY262188 SU262180:SU262188 ACQ262180:ACQ262188 AMM262180:AMM262188 AWI262180:AWI262188 BGE262180:BGE262188 BQA262180:BQA262188 BZW262180:BZW262188 CJS262180:CJS262188 CTO262180:CTO262188 DDK262180:DDK262188 DNG262180:DNG262188 DXC262180:DXC262188 EGY262180:EGY262188 EQU262180:EQU262188 FAQ262180:FAQ262188 FKM262180:FKM262188 FUI262180:FUI262188 GEE262180:GEE262188 GOA262180:GOA262188 GXW262180:GXW262188 HHS262180:HHS262188 HRO262180:HRO262188 IBK262180:IBK262188 ILG262180:ILG262188 IVC262180:IVC262188 JEY262180:JEY262188 JOU262180:JOU262188 JYQ262180:JYQ262188 KIM262180:KIM262188 KSI262180:KSI262188 LCE262180:LCE262188 LMA262180:LMA262188 LVW262180:LVW262188 MFS262180:MFS262188 MPO262180:MPO262188 MZK262180:MZK262188 NJG262180:NJG262188 NTC262180:NTC262188 OCY262180:OCY262188 OMU262180:OMU262188 OWQ262180:OWQ262188 PGM262180:PGM262188 PQI262180:PQI262188 QAE262180:QAE262188 QKA262180:QKA262188 QTW262180:QTW262188 RDS262180:RDS262188 RNO262180:RNO262188 RXK262180:RXK262188 SHG262180:SHG262188 SRC262180:SRC262188 TAY262180:TAY262188 TKU262180:TKU262188 TUQ262180:TUQ262188 UEM262180:UEM262188 UOI262180:UOI262188 UYE262180:UYE262188 VIA262180:VIA262188 VRW262180:VRW262188 WBS262180:WBS262188 WLO262180:WLO262188 WVK262180:WVK262188 C327716:C327724 IY327716:IY327724 SU327716:SU327724 ACQ327716:ACQ327724 AMM327716:AMM327724 AWI327716:AWI327724 BGE327716:BGE327724 BQA327716:BQA327724 BZW327716:BZW327724 CJS327716:CJS327724 CTO327716:CTO327724 DDK327716:DDK327724 DNG327716:DNG327724 DXC327716:DXC327724 EGY327716:EGY327724 EQU327716:EQU327724 FAQ327716:FAQ327724 FKM327716:FKM327724 FUI327716:FUI327724 GEE327716:GEE327724 GOA327716:GOA327724 GXW327716:GXW327724 HHS327716:HHS327724 HRO327716:HRO327724 IBK327716:IBK327724 ILG327716:ILG327724 IVC327716:IVC327724 JEY327716:JEY327724 JOU327716:JOU327724 JYQ327716:JYQ327724 KIM327716:KIM327724 KSI327716:KSI327724 LCE327716:LCE327724 LMA327716:LMA327724 LVW327716:LVW327724 MFS327716:MFS327724 MPO327716:MPO327724 MZK327716:MZK327724 NJG327716:NJG327724 NTC327716:NTC327724 OCY327716:OCY327724 OMU327716:OMU327724 OWQ327716:OWQ327724 PGM327716:PGM327724 PQI327716:PQI327724 QAE327716:QAE327724 QKA327716:QKA327724 QTW327716:QTW327724 RDS327716:RDS327724 RNO327716:RNO327724 RXK327716:RXK327724 SHG327716:SHG327724 SRC327716:SRC327724 TAY327716:TAY327724 TKU327716:TKU327724 TUQ327716:TUQ327724 UEM327716:UEM327724 UOI327716:UOI327724 UYE327716:UYE327724 VIA327716:VIA327724 VRW327716:VRW327724 WBS327716:WBS327724 WLO327716:WLO327724 WVK327716:WVK327724 C393252:C393260 IY393252:IY393260 SU393252:SU393260 ACQ393252:ACQ393260 AMM393252:AMM393260 AWI393252:AWI393260 BGE393252:BGE393260 BQA393252:BQA393260 BZW393252:BZW393260 CJS393252:CJS393260 CTO393252:CTO393260 DDK393252:DDK393260 DNG393252:DNG393260 DXC393252:DXC393260 EGY393252:EGY393260 EQU393252:EQU393260 FAQ393252:FAQ393260 FKM393252:FKM393260 FUI393252:FUI393260 GEE393252:GEE393260 GOA393252:GOA393260 GXW393252:GXW393260 HHS393252:HHS393260 HRO393252:HRO393260 IBK393252:IBK393260 ILG393252:ILG393260 IVC393252:IVC393260 JEY393252:JEY393260 JOU393252:JOU393260 JYQ393252:JYQ393260 KIM393252:KIM393260 KSI393252:KSI393260 LCE393252:LCE393260 LMA393252:LMA393260 LVW393252:LVW393260 MFS393252:MFS393260 MPO393252:MPO393260 MZK393252:MZK393260 NJG393252:NJG393260 NTC393252:NTC393260 OCY393252:OCY393260 OMU393252:OMU393260 OWQ393252:OWQ393260 PGM393252:PGM393260 PQI393252:PQI393260 QAE393252:QAE393260 QKA393252:QKA393260 QTW393252:QTW393260 RDS393252:RDS393260 RNO393252:RNO393260 RXK393252:RXK393260 SHG393252:SHG393260 SRC393252:SRC393260 TAY393252:TAY393260 TKU393252:TKU393260 TUQ393252:TUQ393260 UEM393252:UEM393260 UOI393252:UOI393260 UYE393252:UYE393260 VIA393252:VIA393260 VRW393252:VRW393260 WBS393252:WBS393260 WLO393252:WLO393260 WVK393252:WVK393260 C458788:C458796 IY458788:IY458796 SU458788:SU458796 ACQ458788:ACQ458796 AMM458788:AMM458796 AWI458788:AWI458796 BGE458788:BGE458796 BQA458788:BQA458796 BZW458788:BZW458796 CJS458788:CJS458796 CTO458788:CTO458796 DDK458788:DDK458796 DNG458788:DNG458796 DXC458788:DXC458796 EGY458788:EGY458796 EQU458788:EQU458796 FAQ458788:FAQ458796 FKM458788:FKM458796 FUI458788:FUI458796 GEE458788:GEE458796 GOA458788:GOA458796 GXW458788:GXW458796 HHS458788:HHS458796 HRO458788:HRO458796 IBK458788:IBK458796 ILG458788:ILG458796 IVC458788:IVC458796 JEY458788:JEY458796 JOU458788:JOU458796 JYQ458788:JYQ458796 KIM458788:KIM458796 KSI458788:KSI458796 LCE458788:LCE458796 LMA458788:LMA458796 LVW458788:LVW458796 MFS458788:MFS458796 MPO458788:MPO458796 MZK458788:MZK458796 NJG458788:NJG458796 NTC458788:NTC458796 OCY458788:OCY458796 OMU458788:OMU458796 OWQ458788:OWQ458796 PGM458788:PGM458796 PQI458788:PQI458796 QAE458788:QAE458796 QKA458788:QKA458796 QTW458788:QTW458796 RDS458788:RDS458796 RNO458788:RNO458796 RXK458788:RXK458796 SHG458788:SHG458796 SRC458788:SRC458796 TAY458788:TAY458796 TKU458788:TKU458796 TUQ458788:TUQ458796 UEM458788:UEM458796 UOI458788:UOI458796 UYE458788:UYE458796 VIA458788:VIA458796 VRW458788:VRW458796 WBS458788:WBS458796 WLO458788:WLO458796 WVK458788:WVK458796 C524324:C524332 IY524324:IY524332 SU524324:SU524332 ACQ524324:ACQ524332 AMM524324:AMM524332 AWI524324:AWI524332 BGE524324:BGE524332 BQA524324:BQA524332 BZW524324:BZW524332 CJS524324:CJS524332 CTO524324:CTO524332 DDK524324:DDK524332 DNG524324:DNG524332 DXC524324:DXC524332 EGY524324:EGY524332 EQU524324:EQU524332 FAQ524324:FAQ524332 FKM524324:FKM524332 FUI524324:FUI524332 GEE524324:GEE524332 GOA524324:GOA524332 GXW524324:GXW524332 HHS524324:HHS524332 HRO524324:HRO524332 IBK524324:IBK524332 ILG524324:ILG524332 IVC524324:IVC524332 JEY524324:JEY524332 JOU524324:JOU524332 JYQ524324:JYQ524332 KIM524324:KIM524332 KSI524324:KSI524332 LCE524324:LCE524332 LMA524324:LMA524332 LVW524324:LVW524332 MFS524324:MFS524332 MPO524324:MPO524332 MZK524324:MZK524332 NJG524324:NJG524332 NTC524324:NTC524332 OCY524324:OCY524332 OMU524324:OMU524332 OWQ524324:OWQ524332 PGM524324:PGM524332 PQI524324:PQI524332 QAE524324:QAE524332 QKA524324:QKA524332 QTW524324:QTW524332 RDS524324:RDS524332 RNO524324:RNO524332 RXK524324:RXK524332 SHG524324:SHG524332 SRC524324:SRC524332 TAY524324:TAY524332 TKU524324:TKU524332 TUQ524324:TUQ524332 UEM524324:UEM524332 UOI524324:UOI524332 UYE524324:UYE524332 VIA524324:VIA524332 VRW524324:VRW524332 WBS524324:WBS524332 WLO524324:WLO524332 WVK524324:WVK524332 C589860:C589868 IY589860:IY589868 SU589860:SU589868 ACQ589860:ACQ589868 AMM589860:AMM589868 AWI589860:AWI589868 BGE589860:BGE589868 BQA589860:BQA589868 BZW589860:BZW589868 CJS589860:CJS589868 CTO589860:CTO589868 DDK589860:DDK589868 DNG589860:DNG589868 DXC589860:DXC589868 EGY589860:EGY589868 EQU589860:EQU589868 FAQ589860:FAQ589868 FKM589860:FKM589868 FUI589860:FUI589868 GEE589860:GEE589868 GOA589860:GOA589868 GXW589860:GXW589868 HHS589860:HHS589868 HRO589860:HRO589868 IBK589860:IBK589868 ILG589860:ILG589868 IVC589860:IVC589868 JEY589860:JEY589868 JOU589860:JOU589868 JYQ589860:JYQ589868 KIM589860:KIM589868 KSI589860:KSI589868 LCE589860:LCE589868 LMA589860:LMA589868 LVW589860:LVW589868 MFS589860:MFS589868 MPO589860:MPO589868 MZK589860:MZK589868 NJG589860:NJG589868 NTC589860:NTC589868 OCY589860:OCY589868 OMU589860:OMU589868 OWQ589860:OWQ589868 PGM589860:PGM589868 PQI589860:PQI589868 QAE589860:QAE589868 QKA589860:QKA589868 QTW589860:QTW589868 RDS589860:RDS589868 RNO589860:RNO589868 RXK589860:RXK589868 SHG589860:SHG589868 SRC589860:SRC589868 TAY589860:TAY589868 TKU589860:TKU589868 TUQ589860:TUQ589868 UEM589860:UEM589868 UOI589860:UOI589868 UYE589860:UYE589868 VIA589860:VIA589868 VRW589860:VRW589868 WBS589860:WBS589868 WLO589860:WLO589868 WVK589860:WVK589868 C655396:C655404 IY655396:IY655404 SU655396:SU655404 ACQ655396:ACQ655404 AMM655396:AMM655404 AWI655396:AWI655404 BGE655396:BGE655404 BQA655396:BQA655404 BZW655396:BZW655404 CJS655396:CJS655404 CTO655396:CTO655404 DDK655396:DDK655404 DNG655396:DNG655404 DXC655396:DXC655404 EGY655396:EGY655404 EQU655396:EQU655404 FAQ655396:FAQ655404 FKM655396:FKM655404 FUI655396:FUI655404 GEE655396:GEE655404 GOA655396:GOA655404 GXW655396:GXW655404 HHS655396:HHS655404 HRO655396:HRO655404 IBK655396:IBK655404 ILG655396:ILG655404 IVC655396:IVC655404 JEY655396:JEY655404 JOU655396:JOU655404 JYQ655396:JYQ655404 KIM655396:KIM655404 KSI655396:KSI655404 LCE655396:LCE655404 LMA655396:LMA655404 LVW655396:LVW655404 MFS655396:MFS655404 MPO655396:MPO655404 MZK655396:MZK655404 NJG655396:NJG655404 NTC655396:NTC655404 OCY655396:OCY655404 OMU655396:OMU655404 OWQ655396:OWQ655404 PGM655396:PGM655404 PQI655396:PQI655404 QAE655396:QAE655404 QKA655396:QKA655404 QTW655396:QTW655404 RDS655396:RDS655404 RNO655396:RNO655404 RXK655396:RXK655404 SHG655396:SHG655404 SRC655396:SRC655404 TAY655396:TAY655404 TKU655396:TKU655404 TUQ655396:TUQ655404 UEM655396:UEM655404 UOI655396:UOI655404 UYE655396:UYE655404 VIA655396:VIA655404 VRW655396:VRW655404 WBS655396:WBS655404 WLO655396:WLO655404 WVK655396:WVK655404 C720932:C720940 IY720932:IY720940 SU720932:SU720940 ACQ720932:ACQ720940 AMM720932:AMM720940 AWI720932:AWI720940 BGE720932:BGE720940 BQA720932:BQA720940 BZW720932:BZW720940 CJS720932:CJS720940 CTO720932:CTO720940 DDK720932:DDK720940 DNG720932:DNG720940 DXC720932:DXC720940 EGY720932:EGY720940 EQU720932:EQU720940 FAQ720932:FAQ720940 FKM720932:FKM720940 FUI720932:FUI720940 GEE720932:GEE720940 GOA720932:GOA720940 GXW720932:GXW720940 HHS720932:HHS720940 HRO720932:HRO720940 IBK720932:IBK720940 ILG720932:ILG720940 IVC720932:IVC720940 JEY720932:JEY720940 JOU720932:JOU720940 JYQ720932:JYQ720940 KIM720932:KIM720940 KSI720932:KSI720940 LCE720932:LCE720940 LMA720932:LMA720940 LVW720932:LVW720940 MFS720932:MFS720940 MPO720932:MPO720940 MZK720932:MZK720940 NJG720932:NJG720940 NTC720932:NTC720940 OCY720932:OCY720940 OMU720932:OMU720940 OWQ720932:OWQ720940 PGM720932:PGM720940 PQI720932:PQI720940 QAE720932:QAE720940 QKA720932:QKA720940 QTW720932:QTW720940 RDS720932:RDS720940 RNO720932:RNO720940 RXK720932:RXK720940 SHG720932:SHG720940 SRC720932:SRC720940 TAY720932:TAY720940 TKU720932:TKU720940 TUQ720932:TUQ720940 UEM720932:UEM720940 UOI720932:UOI720940 UYE720932:UYE720940 VIA720932:VIA720940 VRW720932:VRW720940 WBS720932:WBS720940 WLO720932:WLO720940 WVK720932:WVK720940 C786468:C786476 IY786468:IY786476 SU786468:SU786476 ACQ786468:ACQ786476 AMM786468:AMM786476 AWI786468:AWI786476 BGE786468:BGE786476 BQA786468:BQA786476 BZW786468:BZW786476 CJS786468:CJS786476 CTO786468:CTO786476 DDK786468:DDK786476 DNG786468:DNG786476 DXC786468:DXC786476 EGY786468:EGY786476 EQU786468:EQU786476 FAQ786468:FAQ786476 FKM786468:FKM786476 FUI786468:FUI786476 GEE786468:GEE786476 GOA786468:GOA786476 GXW786468:GXW786476 HHS786468:HHS786476 HRO786468:HRO786476 IBK786468:IBK786476 ILG786468:ILG786476 IVC786468:IVC786476 JEY786468:JEY786476 JOU786468:JOU786476 JYQ786468:JYQ786476 KIM786468:KIM786476 KSI786468:KSI786476 LCE786468:LCE786476 LMA786468:LMA786476 LVW786468:LVW786476 MFS786468:MFS786476 MPO786468:MPO786476 MZK786468:MZK786476 NJG786468:NJG786476 NTC786468:NTC786476 OCY786468:OCY786476 OMU786468:OMU786476 OWQ786468:OWQ786476 PGM786468:PGM786476 PQI786468:PQI786476 QAE786468:QAE786476 QKA786468:QKA786476 QTW786468:QTW786476 RDS786468:RDS786476 RNO786468:RNO786476 RXK786468:RXK786476 SHG786468:SHG786476 SRC786468:SRC786476 TAY786468:TAY786476 TKU786468:TKU786476 TUQ786468:TUQ786476 UEM786468:UEM786476 UOI786468:UOI786476 UYE786468:UYE786476 VIA786468:VIA786476 VRW786468:VRW786476 WBS786468:WBS786476 WLO786468:WLO786476 WVK786468:WVK786476 C852004:C852012 IY852004:IY852012 SU852004:SU852012 ACQ852004:ACQ852012 AMM852004:AMM852012 AWI852004:AWI852012 BGE852004:BGE852012 BQA852004:BQA852012 BZW852004:BZW852012 CJS852004:CJS852012 CTO852004:CTO852012 DDK852004:DDK852012 DNG852004:DNG852012 DXC852004:DXC852012 EGY852004:EGY852012 EQU852004:EQU852012 FAQ852004:FAQ852012 FKM852004:FKM852012 FUI852004:FUI852012 GEE852004:GEE852012 GOA852004:GOA852012 GXW852004:GXW852012 HHS852004:HHS852012 HRO852004:HRO852012 IBK852004:IBK852012 ILG852004:ILG852012 IVC852004:IVC852012 JEY852004:JEY852012 JOU852004:JOU852012 JYQ852004:JYQ852012 KIM852004:KIM852012 KSI852004:KSI852012 LCE852004:LCE852012 LMA852004:LMA852012 LVW852004:LVW852012 MFS852004:MFS852012 MPO852004:MPO852012 MZK852004:MZK852012 NJG852004:NJG852012 NTC852004:NTC852012 OCY852004:OCY852012 OMU852004:OMU852012 OWQ852004:OWQ852012 PGM852004:PGM852012 PQI852004:PQI852012 QAE852004:QAE852012 QKA852004:QKA852012 QTW852004:QTW852012 RDS852004:RDS852012 RNO852004:RNO852012 RXK852004:RXK852012 SHG852004:SHG852012 SRC852004:SRC852012 TAY852004:TAY852012 TKU852004:TKU852012 TUQ852004:TUQ852012 UEM852004:UEM852012 UOI852004:UOI852012 UYE852004:UYE852012 VIA852004:VIA852012 VRW852004:VRW852012 WBS852004:WBS852012 WLO852004:WLO852012 WVK852004:WVK852012 C917540:C917548 IY917540:IY917548 SU917540:SU917548 ACQ917540:ACQ917548 AMM917540:AMM917548 AWI917540:AWI917548 BGE917540:BGE917548 BQA917540:BQA917548 BZW917540:BZW917548 CJS917540:CJS917548 CTO917540:CTO917548 DDK917540:DDK917548 DNG917540:DNG917548 DXC917540:DXC917548 EGY917540:EGY917548 EQU917540:EQU917548 FAQ917540:FAQ917548 FKM917540:FKM917548 FUI917540:FUI917548 GEE917540:GEE917548 GOA917540:GOA917548 GXW917540:GXW917548 HHS917540:HHS917548 HRO917540:HRO917548 IBK917540:IBK917548 ILG917540:ILG917548 IVC917540:IVC917548 JEY917540:JEY917548 JOU917540:JOU917548 JYQ917540:JYQ917548 KIM917540:KIM917548 KSI917540:KSI917548 LCE917540:LCE917548 LMA917540:LMA917548 LVW917540:LVW917548 MFS917540:MFS917548 MPO917540:MPO917548 MZK917540:MZK917548 NJG917540:NJG917548 NTC917540:NTC917548 OCY917540:OCY917548 OMU917540:OMU917548 OWQ917540:OWQ917548 PGM917540:PGM917548 PQI917540:PQI917548 QAE917540:QAE917548 QKA917540:QKA917548 QTW917540:QTW917548 RDS917540:RDS917548 RNO917540:RNO917548 RXK917540:RXK917548 SHG917540:SHG917548 SRC917540:SRC917548 TAY917540:TAY917548 TKU917540:TKU917548 TUQ917540:TUQ917548 UEM917540:UEM917548 UOI917540:UOI917548 UYE917540:UYE917548 VIA917540:VIA917548 VRW917540:VRW917548 WBS917540:WBS917548 WLO917540:WLO917548 WVK917540:WVK917548 C983076:C983084 IY983076:IY983084 SU983076:SU983084 ACQ983076:ACQ983084 AMM983076:AMM983084 AWI983076:AWI983084 BGE983076:BGE983084 BQA983076:BQA983084 BZW983076:BZW983084 CJS983076:CJS983084 CTO983076:CTO983084 DDK983076:DDK983084 DNG983076:DNG983084 DXC983076:DXC983084 EGY983076:EGY983084 EQU983076:EQU983084 FAQ983076:FAQ983084 FKM983076:FKM983084 FUI983076:FUI983084 GEE983076:GEE983084 GOA983076:GOA983084 GXW983076:GXW983084 HHS983076:HHS983084 HRO983076:HRO983084 IBK983076:IBK983084 ILG983076:ILG983084 IVC983076:IVC983084 JEY983076:JEY983084 JOU983076:JOU983084 JYQ983076:JYQ983084 KIM983076:KIM983084 KSI983076:KSI983084 LCE983076:LCE983084 LMA983076:LMA983084 LVW983076:LVW983084 MFS983076:MFS983084 MPO983076:MPO983084 MZK983076:MZK983084 NJG983076:NJG983084 NTC983076:NTC983084 OCY983076:OCY983084 OMU983076:OMU983084 OWQ983076:OWQ983084 PGM983076:PGM983084 PQI983076:PQI983084 QAE983076:QAE983084 QKA983076:QKA983084 QTW983076:QTW983084 RDS983076:RDS983084 RNO983076:RNO983084 RXK983076:RXK983084 SHG983076:SHG983084 SRC983076:SRC983084 TAY983076:TAY983084 TKU983076:TKU983084 TUQ983076:TUQ983084 UEM983076:UEM983084 UOI983076:UOI983084 UYE983076:UYE983084 VIA983076:VIA983084 VRW983076:VRW983084 WBS983076:WBS983084 WLO983076:WLO983084 WVK983076:WVK983084" xr:uid="{00000000-0002-0000-0C00-000001000000}">
      <formula1>"1,2"</formula1>
    </dataValidation>
    <dataValidation imeMode="on" allowBlank="1" showInputMessage="1" promptTitle="注意！" prompt="全角５文字で入力してください。_x000a_（氏名が６文字以上の場合を除く）" sqref="B36:B44 IX36:IX44 ST36:ST44 ACP36:ACP44 AML36:AML44 AWH36:AWH44 BGD36:BGD44 BPZ36:BPZ44 BZV36:BZV44 CJR36:CJR44 CTN36:CTN44 DDJ36:DDJ44 DNF36:DNF44 DXB36:DXB44 EGX36:EGX44 EQT36:EQT44 FAP36:FAP44 FKL36:FKL44 FUH36:FUH44 GED36:GED44 GNZ36:GNZ44 GXV36:GXV44 HHR36:HHR44 HRN36:HRN44 IBJ36:IBJ44 ILF36:ILF44 IVB36:IVB44 JEX36:JEX44 JOT36:JOT44 JYP36:JYP44 KIL36:KIL44 KSH36:KSH44 LCD36:LCD44 LLZ36:LLZ44 LVV36:LVV44 MFR36:MFR44 MPN36:MPN44 MZJ36:MZJ44 NJF36:NJF44 NTB36:NTB44 OCX36:OCX44 OMT36:OMT44 OWP36:OWP44 PGL36:PGL44 PQH36:PQH44 QAD36:QAD44 QJZ36:QJZ44 QTV36:QTV44 RDR36:RDR44 RNN36:RNN44 RXJ36:RXJ44 SHF36:SHF44 SRB36:SRB44 TAX36:TAX44 TKT36:TKT44 TUP36:TUP44 UEL36:UEL44 UOH36:UOH44 UYD36:UYD44 VHZ36:VHZ44 VRV36:VRV44 WBR36:WBR44 WLN36:WLN44 WVJ36:WVJ44 B65572:B65580 IX65572:IX65580 ST65572:ST65580 ACP65572:ACP65580 AML65572:AML65580 AWH65572:AWH65580 BGD65572:BGD65580 BPZ65572:BPZ65580 BZV65572:BZV65580 CJR65572:CJR65580 CTN65572:CTN65580 DDJ65572:DDJ65580 DNF65572:DNF65580 DXB65572:DXB65580 EGX65572:EGX65580 EQT65572:EQT65580 FAP65572:FAP65580 FKL65572:FKL65580 FUH65572:FUH65580 GED65572:GED65580 GNZ65572:GNZ65580 GXV65572:GXV65580 HHR65572:HHR65580 HRN65572:HRN65580 IBJ65572:IBJ65580 ILF65572:ILF65580 IVB65572:IVB65580 JEX65572:JEX65580 JOT65572:JOT65580 JYP65572:JYP65580 KIL65572:KIL65580 KSH65572:KSH65580 LCD65572:LCD65580 LLZ65572:LLZ65580 LVV65572:LVV65580 MFR65572:MFR65580 MPN65572:MPN65580 MZJ65572:MZJ65580 NJF65572:NJF65580 NTB65572:NTB65580 OCX65572:OCX65580 OMT65572:OMT65580 OWP65572:OWP65580 PGL65572:PGL65580 PQH65572:PQH65580 QAD65572:QAD65580 QJZ65572:QJZ65580 QTV65572:QTV65580 RDR65572:RDR65580 RNN65572:RNN65580 RXJ65572:RXJ65580 SHF65572:SHF65580 SRB65572:SRB65580 TAX65572:TAX65580 TKT65572:TKT65580 TUP65572:TUP65580 UEL65572:UEL65580 UOH65572:UOH65580 UYD65572:UYD65580 VHZ65572:VHZ65580 VRV65572:VRV65580 WBR65572:WBR65580 WLN65572:WLN65580 WVJ65572:WVJ65580 B131108:B131116 IX131108:IX131116 ST131108:ST131116 ACP131108:ACP131116 AML131108:AML131116 AWH131108:AWH131116 BGD131108:BGD131116 BPZ131108:BPZ131116 BZV131108:BZV131116 CJR131108:CJR131116 CTN131108:CTN131116 DDJ131108:DDJ131116 DNF131108:DNF131116 DXB131108:DXB131116 EGX131108:EGX131116 EQT131108:EQT131116 FAP131108:FAP131116 FKL131108:FKL131116 FUH131108:FUH131116 GED131108:GED131116 GNZ131108:GNZ131116 GXV131108:GXV131116 HHR131108:HHR131116 HRN131108:HRN131116 IBJ131108:IBJ131116 ILF131108:ILF131116 IVB131108:IVB131116 JEX131108:JEX131116 JOT131108:JOT131116 JYP131108:JYP131116 KIL131108:KIL131116 KSH131108:KSH131116 LCD131108:LCD131116 LLZ131108:LLZ131116 LVV131108:LVV131116 MFR131108:MFR131116 MPN131108:MPN131116 MZJ131108:MZJ131116 NJF131108:NJF131116 NTB131108:NTB131116 OCX131108:OCX131116 OMT131108:OMT131116 OWP131108:OWP131116 PGL131108:PGL131116 PQH131108:PQH131116 QAD131108:QAD131116 QJZ131108:QJZ131116 QTV131108:QTV131116 RDR131108:RDR131116 RNN131108:RNN131116 RXJ131108:RXJ131116 SHF131108:SHF131116 SRB131108:SRB131116 TAX131108:TAX131116 TKT131108:TKT131116 TUP131108:TUP131116 UEL131108:UEL131116 UOH131108:UOH131116 UYD131108:UYD131116 VHZ131108:VHZ131116 VRV131108:VRV131116 WBR131108:WBR131116 WLN131108:WLN131116 WVJ131108:WVJ131116 B196644:B196652 IX196644:IX196652 ST196644:ST196652 ACP196644:ACP196652 AML196644:AML196652 AWH196644:AWH196652 BGD196644:BGD196652 BPZ196644:BPZ196652 BZV196644:BZV196652 CJR196644:CJR196652 CTN196644:CTN196652 DDJ196644:DDJ196652 DNF196644:DNF196652 DXB196644:DXB196652 EGX196644:EGX196652 EQT196644:EQT196652 FAP196644:FAP196652 FKL196644:FKL196652 FUH196644:FUH196652 GED196644:GED196652 GNZ196644:GNZ196652 GXV196644:GXV196652 HHR196644:HHR196652 HRN196644:HRN196652 IBJ196644:IBJ196652 ILF196644:ILF196652 IVB196644:IVB196652 JEX196644:JEX196652 JOT196644:JOT196652 JYP196644:JYP196652 KIL196644:KIL196652 KSH196644:KSH196652 LCD196644:LCD196652 LLZ196644:LLZ196652 LVV196644:LVV196652 MFR196644:MFR196652 MPN196644:MPN196652 MZJ196644:MZJ196652 NJF196644:NJF196652 NTB196644:NTB196652 OCX196644:OCX196652 OMT196644:OMT196652 OWP196644:OWP196652 PGL196644:PGL196652 PQH196644:PQH196652 QAD196644:QAD196652 QJZ196644:QJZ196652 QTV196644:QTV196652 RDR196644:RDR196652 RNN196644:RNN196652 RXJ196644:RXJ196652 SHF196644:SHF196652 SRB196644:SRB196652 TAX196644:TAX196652 TKT196644:TKT196652 TUP196644:TUP196652 UEL196644:UEL196652 UOH196644:UOH196652 UYD196644:UYD196652 VHZ196644:VHZ196652 VRV196644:VRV196652 WBR196644:WBR196652 WLN196644:WLN196652 WVJ196644:WVJ196652 B262180:B262188 IX262180:IX262188 ST262180:ST262188 ACP262180:ACP262188 AML262180:AML262188 AWH262180:AWH262188 BGD262180:BGD262188 BPZ262180:BPZ262188 BZV262180:BZV262188 CJR262180:CJR262188 CTN262180:CTN262188 DDJ262180:DDJ262188 DNF262180:DNF262188 DXB262180:DXB262188 EGX262180:EGX262188 EQT262180:EQT262188 FAP262180:FAP262188 FKL262180:FKL262188 FUH262180:FUH262188 GED262180:GED262188 GNZ262180:GNZ262188 GXV262180:GXV262188 HHR262180:HHR262188 HRN262180:HRN262188 IBJ262180:IBJ262188 ILF262180:ILF262188 IVB262180:IVB262188 JEX262180:JEX262188 JOT262180:JOT262188 JYP262180:JYP262188 KIL262180:KIL262188 KSH262180:KSH262188 LCD262180:LCD262188 LLZ262180:LLZ262188 LVV262180:LVV262188 MFR262180:MFR262188 MPN262180:MPN262188 MZJ262180:MZJ262188 NJF262180:NJF262188 NTB262180:NTB262188 OCX262180:OCX262188 OMT262180:OMT262188 OWP262180:OWP262188 PGL262180:PGL262188 PQH262180:PQH262188 QAD262180:QAD262188 QJZ262180:QJZ262188 QTV262180:QTV262188 RDR262180:RDR262188 RNN262180:RNN262188 RXJ262180:RXJ262188 SHF262180:SHF262188 SRB262180:SRB262188 TAX262180:TAX262188 TKT262180:TKT262188 TUP262180:TUP262188 UEL262180:UEL262188 UOH262180:UOH262188 UYD262180:UYD262188 VHZ262180:VHZ262188 VRV262180:VRV262188 WBR262180:WBR262188 WLN262180:WLN262188 WVJ262180:WVJ262188 B327716:B327724 IX327716:IX327724 ST327716:ST327724 ACP327716:ACP327724 AML327716:AML327724 AWH327716:AWH327724 BGD327716:BGD327724 BPZ327716:BPZ327724 BZV327716:BZV327724 CJR327716:CJR327724 CTN327716:CTN327724 DDJ327716:DDJ327724 DNF327716:DNF327724 DXB327716:DXB327724 EGX327716:EGX327724 EQT327716:EQT327724 FAP327716:FAP327724 FKL327716:FKL327724 FUH327716:FUH327724 GED327716:GED327724 GNZ327716:GNZ327724 GXV327716:GXV327724 HHR327716:HHR327724 HRN327716:HRN327724 IBJ327716:IBJ327724 ILF327716:ILF327724 IVB327716:IVB327724 JEX327716:JEX327724 JOT327716:JOT327724 JYP327716:JYP327724 KIL327716:KIL327724 KSH327716:KSH327724 LCD327716:LCD327724 LLZ327716:LLZ327724 LVV327716:LVV327724 MFR327716:MFR327724 MPN327716:MPN327724 MZJ327716:MZJ327724 NJF327716:NJF327724 NTB327716:NTB327724 OCX327716:OCX327724 OMT327716:OMT327724 OWP327716:OWP327724 PGL327716:PGL327724 PQH327716:PQH327724 QAD327716:QAD327724 QJZ327716:QJZ327724 QTV327716:QTV327724 RDR327716:RDR327724 RNN327716:RNN327724 RXJ327716:RXJ327724 SHF327716:SHF327724 SRB327716:SRB327724 TAX327716:TAX327724 TKT327716:TKT327724 TUP327716:TUP327724 UEL327716:UEL327724 UOH327716:UOH327724 UYD327716:UYD327724 VHZ327716:VHZ327724 VRV327716:VRV327724 WBR327716:WBR327724 WLN327716:WLN327724 WVJ327716:WVJ327724 B393252:B393260 IX393252:IX393260 ST393252:ST393260 ACP393252:ACP393260 AML393252:AML393260 AWH393252:AWH393260 BGD393252:BGD393260 BPZ393252:BPZ393260 BZV393252:BZV393260 CJR393252:CJR393260 CTN393252:CTN393260 DDJ393252:DDJ393260 DNF393252:DNF393260 DXB393252:DXB393260 EGX393252:EGX393260 EQT393252:EQT393260 FAP393252:FAP393260 FKL393252:FKL393260 FUH393252:FUH393260 GED393252:GED393260 GNZ393252:GNZ393260 GXV393252:GXV393260 HHR393252:HHR393260 HRN393252:HRN393260 IBJ393252:IBJ393260 ILF393252:ILF393260 IVB393252:IVB393260 JEX393252:JEX393260 JOT393252:JOT393260 JYP393252:JYP393260 KIL393252:KIL393260 KSH393252:KSH393260 LCD393252:LCD393260 LLZ393252:LLZ393260 LVV393252:LVV393260 MFR393252:MFR393260 MPN393252:MPN393260 MZJ393252:MZJ393260 NJF393252:NJF393260 NTB393252:NTB393260 OCX393252:OCX393260 OMT393252:OMT393260 OWP393252:OWP393260 PGL393252:PGL393260 PQH393252:PQH393260 QAD393252:QAD393260 QJZ393252:QJZ393260 QTV393252:QTV393260 RDR393252:RDR393260 RNN393252:RNN393260 RXJ393252:RXJ393260 SHF393252:SHF393260 SRB393252:SRB393260 TAX393252:TAX393260 TKT393252:TKT393260 TUP393252:TUP393260 UEL393252:UEL393260 UOH393252:UOH393260 UYD393252:UYD393260 VHZ393252:VHZ393260 VRV393252:VRV393260 WBR393252:WBR393260 WLN393252:WLN393260 WVJ393252:WVJ393260 B458788:B458796 IX458788:IX458796 ST458788:ST458796 ACP458788:ACP458796 AML458788:AML458796 AWH458788:AWH458796 BGD458788:BGD458796 BPZ458788:BPZ458796 BZV458788:BZV458796 CJR458788:CJR458796 CTN458788:CTN458796 DDJ458788:DDJ458796 DNF458788:DNF458796 DXB458788:DXB458796 EGX458788:EGX458796 EQT458788:EQT458796 FAP458788:FAP458796 FKL458788:FKL458796 FUH458788:FUH458796 GED458788:GED458796 GNZ458788:GNZ458796 GXV458788:GXV458796 HHR458788:HHR458796 HRN458788:HRN458796 IBJ458788:IBJ458796 ILF458788:ILF458796 IVB458788:IVB458796 JEX458788:JEX458796 JOT458788:JOT458796 JYP458788:JYP458796 KIL458788:KIL458796 KSH458788:KSH458796 LCD458788:LCD458796 LLZ458788:LLZ458796 LVV458788:LVV458796 MFR458788:MFR458796 MPN458788:MPN458796 MZJ458788:MZJ458796 NJF458788:NJF458796 NTB458788:NTB458796 OCX458788:OCX458796 OMT458788:OMT458796 OWP458788:OWP458796 PGL458788:PGL458796 PQH458788:PQH458796 QAD458788:QAD458796 QJZ458788:QJZ458796 QTV458788:QTV458796 RDR458788:RDR458796 RNN458788:RNN458796 RXJ458788:RXJ458796 SHF458788:SHF458796 SRB458788:SRB458796 TAX458788:TAX458796 TKT458788:TKT458796 TUP458788:TUP458796 UEL458788:UEL458796 UOH458788:UOH458796 UYD458788:UYD458796 VHZ458788:VHZ458796 VRV458788:VRV458796 WBR458788:WBR458796 WLN458788:WLN458796 WVJ458788:WVJ458796 B524324:B524332 IX524324:IX524332 ST524324:ST524332 ACP524324:ACP524332 AML524324:AML524332 AWH524324:AWH524332 BGD524324:BGD524332 BPZ524324:BPZ524332 BZV524324:BZV524332 CJR524324:CJR524332 CTN524324:CTN524332 DDJ524324:DDJ524332 DNF524324:DNF524332 DXB524324:DXB524332 EGX524324:EGX524332 EQT524324:EQT524332 FAP524324:FAP524332 FKL524324:FKL524332 FUH524324:FUH524332 GED524324:GED524332 GNZ524324:GNZ524332 GXV524324:GXV524332 HHR524324:HHR524332 HRN524324:HRN524332 IBJ524324:IBJ524332 ILF524324:ILF524332 IVB524324:IVB524332 JEX524324:JEX524332 JOT524324:JOT524332 JYP524324:JYP524332 KIL524324:KIL524332 KSH524324:KSH524332 LCD524324:LCD524332 LLZ524324:LLZ524332 LVV524324:LVV524332 MFR524324:MFR524332 MPN524324:MPN524332 MZJ524324:MZJ524332 NJF524324:NJF524332 NTB524324:NTB524332 OCX524324:OCX524332 OMT524324:OMT524332 OWP524324:OWP524332 PGL524324:PGL524332 PQH524324:PQH524332 QAD524324:QAD524332 QJZ524324:QJZ524332 QTV524324:QTV524332 RDR524324:RDR524332 RNN524324:RNN524332 RXJ524324:RXJ524332 SHF524324:SHF524332 SRB524324:SRB524332 TAX524324:TAX524332 TKT524324:TKT524332 TUP524324:TUP524332 UEL524324:UEL524332 UOH524324:UOH524332 UYD524324:UYD524332 VHZ524324:VHZ524332 VRV524324:VRV524332 WBR524324:WBR524332 WLN524324:WLN524332 WVJ524324:WVJ524332 B589860:B589868 IX589860:IX589868 ST589860:ST589868 ACP589860:ACP589868 AML589860:AML589868 AWH589860:AWH589868 BGD589860:BGD589868 BPZ589860:BPZ589868 BZV589860:BZV589868 CJR589860:CJR589868 CTN589860:CTN589868 DDJ589860:DDJ589868 DNF589860:DNF589868 DXB589860:DXB589868 EGX589860:EGX589868 EQT589860:EQT589868 FAP589860:FAP589868 FKL589860:FKL589868 FUH589860:FUH589868 GED589860:GED589868 GNZ589860:GNZ589868 GXV589860:GXV589868 HHR589860:HHR589868 HRN589860:HRN589868 IBJ589860:IBJ589868 ILF589860:ILF589868 IVB589860:IVB589868 JEX589860:JEX589868 JOT589860:JOT589868 JYP589860:JYP589868 KIL589860:KIL589868 KSH589860:KSH589868 LCD589860:LCD589868 LLZ589860:LLZ589868 LVV589860:LVV589868 MFR589860:MFR589868 MPN589860:MPN589868 MZJ589860:MZJ589868 NJF589860:NJF589868 NTB589860:NTB589868 OCX589860:OCX589868 OMT589860:OMT589868 OWP589860:OWP589868 PGL589860:PGL589868 PQH589860:PQH589868 QAD589860:QAD589868 QJZ589860:QJZ589868 QTV589860:QTV589868 RDR589860:RDR589868 RNN589860:RNN589868 RXJ589860:RXJ589868 SHF589860:SHF589868 SRB589860:SRB589868 TAX589860:TAX589868 TKT589860:TKT589868 TUP589860:TUP589868 UEL589860:UEL589868 UOH589860:UOH589868 UYD589860:UYD589868 VHZ589860:VHZ589868 VRV589860:VRV589868 WBR589860:WBR589868 WLN589860:WLN589868 WVJ589860:WVJ589868 B655396:B655404 IX655396:IX655404 ST655396:ST655404 ACP655396:ACP655404 AML655396:AML655404 AWH655396:AWH655404 BGD655396:BGD655404 BPZ655396:BPZ655404 BZV655396:BZV655404 CJR655396:CJR655404 CTN655396:CTN655404 DDJ655396:DDJ655404 DNF655396:DNF655404 DXB655396:DXB655404 EGX655396:EGX655404 EQT655396:EQT655404 FAP655396:FAP655404 FKL655396:FKL655404 FUH655396:FUH655404 GED655396:GED655404 GNZ655396:GNZ655404 GXV655396:GXV655404 HHR655396:HHR655404 HRN655396:HRN655404 IBJ655396:IBJ655404 ILF655396:ILF655404 IVB655396:IVB655404 JEX655396:JEX655404 JOT655396:JOT655404 JYP655396:JYP655404 KIL655396:KIL655404 KSH655396:KSH655404 LCD655396:LCD655404 LLZ655396:LLZ655404 LVV655396:LVV655404 MFR655396:MFR655404 MPN655396:MPN655404 MZJ655396:MZJ655404 NJF655396:NJF655404 NTB655396:NTB655404 OCX655396:OCX655404 OMT655396:OMT655404 OWP655396:OWP655404 PGL655396:PGL655404 PQH655396:PQH655404 QAD655396:QAD655404 QJZ655396:QJZ655404 QTV655396:QTV655404 RDR655396:RDR655404 RNN655396:RNN655404 RXJ655396:RXJ655404 SHF655396:SHF655404 SRB655396:SRB655404 TAX655396:TAX655404 TKT655396:TKT655404 TUP655396:TUP655404 UEL655396:UEL655404 UOH655396:UOH655404 UYD655396:UYD655404 VHZ655396:VHZ655404 VRV655396:VRV655404 WBR655396:WBR655404 WLN655396:WLN655404 WVJ655396:WVJ655404 B720932:B720940 IX720932:IX720940 ST720932:ST720940 ACP720932:ACP720940 AML720932:AML720940 AWH720932:AWH720940 BGD720932:BGD720940 BPZ720932:BPZ720940 BZV720932:BZV720940 CJR720932:CJR720940 CTN720932:CTN720940 DDJ720932:DDJ720940 DNF720932:DNF720940 DXB720932:DXB720940 EGX720932:EGX720940 EQT720932:EQT720940 FAP720932:FAP720940 FKL720932:FKL720940 FUH720932:FUH720940 GED720932:GED720940 GNZ720932:GNZ720940 GXV720932:GXV720940 HHR720932:HHR720940 HRN720932:HRN720940 IBJ720932:IBJ720940 ILF720932:ILF720940 IVB720932:IVB720940 JEX720932:JEX720940 JOT720932:JOT720940 JYP720932:JYP720940 KIL720932:KIL720940 KSH720932:KSH720940 LCD720932:LCD720940 LLZ720932:LLZ720940 LVV720932:LVV720940 MFR720932:MFR720940 MPN720932:MPN720940 MZJ720932:MZJ720940 NJF720932:NJF720940 NTB720932:NTB720940 OCX720932:OCX720940 OMT720932:OMT720940 OWP720932:OWP720940 PGL720932:PGL720940 PQH720932:PQH720940 QAD720932:QAD720940 QJZ720932:QJZ720940 QTV720932:QTV720940 RDR720932:RDR720940 RNN720932:RNN720940 RXJ720932:RXJ720940 SHF720932:SHF720940 SRB720932:SRB720940 TAX720932:TAX720940 TKT720932:TKT720940 TUP720932:TUP720940 UEL720932:UEL720940 UOH720932:UOH720940 UYD720932:UYD720940 VHZ720932:VHZ720940 VRV720932:VRV720940 WBR720932:WBR720940 WLN720932:WLN720940 WVJ720932:WVJ720940 B786468:B786476 IX786468:IX786476 ST786468:ST786476 ACP786468:ACP786476 AML786468:AML786476 AWH786468:AWH786476 BGD786468:BGD786476 BPZ786468:BPZ786476 BZV786468:BZV786476 CJR786468:CJR786476 CTN786468:CTN786476 DDJ786468:DDJ786476 DNF786468:DNF786476 DXB786468:DXB786476 EGX786468:EGX786476 EQT786468:EQT786476 FAP786468:FAP786476 FKL786468:FKL786476 FUH786468:FUH786476 GED786468:GED786476 GNZ786468:GNZ786476 GXV786468:GXV786476 HHR786468:HHR786476 HRN786468:HRN786476 IBJ786468:IBJ786476 ILF786468:ILF786476 IVB786468:IVB786476 JEX786468:JEX786476 JOT786468:JOT786476 JYP786468:JYP786476 KIL786468:KIL786476 KSH786468:KSH786476 LCD786468:LCD786476 LLZ786468:LLZ786476 LVV786468:LVV786476 MFR786468:MFR786476 MPN786468:MPN786476 MZJ786468:MZJ786476 NJF786468:NJF786476 NTB786468:NTB786476 OCX786468:OCX786476 OMT786468:OMT786476 OWP786468:OWP786476 PGL786468:PGL786476 PQH786468:PQH786476 QAD786468:QAD786476 QJZ786468:QJZ786476 QTV786468:QTV786476 RDR786468:RDR786476 RNN786468:RNN786476 RXJ786468:RXJ786476 SHF786468:SHF786476 SRB786468:SRB786476 TAX786468:TAX786476 TKT786468:TKT786476 TUP786468:TUP786476 UEL786468:UEL786476 UOH786468:UOH786476 UYD786468:UYD786476 VHZ786468:VHZ786476 VRV786468:VRV786476 WBR786468:WBR786476 WLN786468:WLN786476 WVJ786468:WVJ786476 B852004:B852012 IX852004:IX852012 ST852004:ST852012 ACP852004:ACP852012 AML852004:AML852012 AWH852004:AWH852012 BGD852004:BGD852012 BPZ852004:BPZ852012 BZV852004:BZV852012 CJR852004:CJR852012 CTN852004:CTN852012 DDJ852004:DDJ852012 DNF852004:DNF852012 DXB852004:DXB852012 EGX852004:EGX852012 EQT852004:EQT852012 FAP852004:FAP852012 FKL852004:FKL852012 FUH852004:FUH852012 GED852004:GED852012 GNZ852004:GNZ852012 GXV852004:GXV852012 HHR852004:HHR852012 HRN852004:HRN852012 IBJ852004:IBJ852012 ILF852004:ILF852012 IVB852004:IVB852012 JEX852004:JEX852012 JOT852004:JOT852012 JYP852004:JYP852012 KIL852004:KIL852012 KSH852004:KSH852012 LCD852004:LCD852012 LLZ852004:LLZ852012 LVV852004:LVV852012 MFR852004:MFR852012 MPN852004:MPN852012 MZJ852004:MZJ852012 NJF852004:NJF852012 NTB852004:NTB852012 OCX852004:OCX852012 OMT852004:OMT852012 OWP852004:OWP852012 PGL852004:PGL852012 PQH852004:PQH852012 QAD852004:QAD852012 QJZ852004:QJZ852012 QTV852004:QTV852012 RDR852004:RDR852012 RNN852004:RNN852012 RXJ852004:RXJ852012 SHF852004:SHF852012 SRB852004:SRB852012 TAX852004:TAX852012 TKT852004:TKT852012 TUP852004:TUP852012 UEL852004:UEL852012 UOH852004:UOH852012 UYD852004:UYD852012 VHZ852004:VHZ852012 VRV852004:VRV852012 WBR852004:WBR852012 WLN852004:WLN852012 WVJ852004:WVJ852012 B917540:B917548 IX917540:IX917548 ST917540:ST917548 ACP917540:ACP917548 AML917540:AML917548 AWH917540:AWH917548 BGD917540:BGD917548 BPZ917540:BPZ917548 BZV917540:BZV917548 CJR917540:CJR917548 CTN917540:CTN917548 DDJ917540:DDJ917548 DNF917540:DNF917548 DXB917540:DXB917548 EGX917540:EGX917548 EQT917540:EQT917548 FAP917540:FAP917548 FKL917540:FKL917548 FUH917540:FUH917548 GED917540:GED917548 GNZ917540:GNZ917548 GXV917540:GXV917548 HHR917540:HHR917548 HRN917540:HRN917548 IBJ917540:IBJ917548 ILF917540:ILF917548 IVB917540:IVB917548 JEX917540:JEX917548 JOT917540:JOT917548 JYP917540:JYP917548 KIL917540:KIL917548 KSH917540:KSH917548 LCD917540:LCD917548 LLZ917540:LLZ917548 LVV917540:LVV917548 MFR917540:MFR917548 MPN917540:MPN917548 MZJ917540:MZJ917548 NJF917540:NJF917548 NTB917540:NTB917548 OCX917540:OCX917548 OMT917540:OMT917548 OWP917540:OWP917548 PGL917540:PGL917548 PQH917540:PQH917548 QAD917540:QAD917548 QJZ917540:QJZ917548 QTV917540:QTV917548 RDR917540:RDR917548 RNN917540:RNN917548 RXJ917540:RXJ917548 SHF917540:SHF917548 SRB917540:SRB917548 TAX917540:TAX917548 TKT917540:TKT917548 TUP917540:TUP917548 UEL917540:UEL917548 UOH917540:UOH917548 UYD917540:UYD917548 VHZ917540:VHZ917548 VRV917540:VRV917548 WBR917540:WBR917548 WLN917540:WLN917548 WVJ917540:WVJ917548 B983076:B983084 IX983076:IX983084 ST983076:ST983084 ACP983076:ACP983084 AML983076:AML983084 AWH983076:AWH983084 BGD983076:BGD983084 BPZ983076:BPZ983084 BZV983076:BZV983084 CJR983076:CJR983084 CTN983076:CTN983084 DDJ983076:DDJ983084 DNF983076:DNF983084 DXB983076:DXB983084 EGX983076:EGX983084 EQT983076:EQT983084 FAP983076:FAP983084 FKL983076:FKL983084 FUH983076:FUH983084 GED983076:GED983084 GNZ983076:GNZ983084 GXV983076:GXV983084 HHR983076:HHR983084 HRN983076:HRN983084 IBJ983076:IBJ983084 ILF983076:ILF983084 IVB983076:IVB983084 JEX983076:JEX983084 JOT983076:JOT983084 JYP983076:JYP983084 KIL983076:KIL983084 KSH983076:KSH983084 LCD983076:LCD983084 LLZ983076:LLZ983084 LVV983076:LVV983084 MFR983076:MFR983084 MPN983076:MPN983084 MZJ983076:MZJ983084 NJF983076:NJF983084 NTB983076:NTB983084 OCX983076:OCX983084 OMT983076:OMT983084 OWP983076:OWP983084 PGL983076:PGL983084 PQH983076:PQH983084 QAD983076:QAD983084 QJZ983076:QJZ983084 QTV983076:QTV983084 RDR983076:RDR983084 RNN983076:RNN983084 RXJ983076:RXJ983084 SHF983076:SHF983084 SRB983076:SRB983084 TAX983076:TAX983084 TKT983076:TKT983084 TUP983076:TUP983084 UEL983076:UEL983084 UOH983076:UOH983084 UYD983076:UYD983084 VHZ983076:VHZ983084 VRV983076:VRV983084 WBR983076:WBR983084 WLN983076:WLN983084 WVJ983076:WVJ983084" xr:uid="{00000000-0002-0000-0C00-000002000000}"/>
  </dataValidations>
  <printOptions horizontalCentered="1"/>
  <pageMargins left="0.7" right="0.7" top="0.75" bottom="0.75" header="0.3" footer="0.3"/>
  <pageSetup paperSize="9" scale="84" orientation="landscape" horizontalDpi="400" verticalDpi="400" r:id="rId1"/>
  <headerFooter alignWithMargins="0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R56"/>
  <sheetViews>
    <sheetView view="pageBreakPreview" zoomScale="60" zoomScaleNormal="100" workbookViewId="0">
      <selection activeCell="B2" sqref="B1:B1048576"/>
    </sheetView>
  </sheetViews>
  <sheetFormatPr baseColWidth="10" defaultColWidth="9" defaultRowHeight="14"/>
  <cols>
    <col min="1" max="1" width="4.6640625" style="30" customWidth="1"/>
    <col min="2" max="2" width="11.6640625" style="30" customWidth="1"/>
    <col min="3" max="3" width="3.1640625" style="30" customWidth="1"/>
    <col min="4" max="4" width="12.1640625" style="30" customWidth="1"/>
    <col min="5" max="14" width="3.1640625" style="30" customWidth="1"/>
    <col min="15" max="15" width="11.6640625" style="30" customWidth="1"/>
    <col min="16" max="16" width="3.1640625" style="30" customWidth="1"/>
    <col min="17" max="17" width="12.33203125" style="30" customWidth="1"/>
    <col min="18" max="18" width="4.6640625" style="30" customWidth="1"/>
    <col min="19" max="19" width="9" style="30" bestFit="1"/>
    <col min="20" max="16384" width="9" style="30"/>
  </cols>
  <sheetData>
    <row r="1" spans="1:18" ht="15">
      <c r="B1" s="376" t="s">
        <v>1159</v>
      </c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</row>
    <row r="3" spans="1:18" ht="15">
      <c r="D3" s="376" t="s">
        <v>16</v>
      </c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1"/>
    </row>
    <row r="5" spans="1:18" ht="15" customHeight="1">
      <c r="A5" s="393">
        <v>1</v>
      </c>
      <c r="B5" s="393" t="str">
        <f>データ!Q45</f>
        <v>川田　駿実</v>
      </c>
      <c r="C5" s="395" t="str">
        <f>データ!R45</f>
        <v>②</v>
      </c>
      <c r="D5" s="397" t="str">
        <f>データ!S45</f>
        <v>麗澤瑞浪</v>
      </c>
      <c r="O5" s="395" t="str">
        <f>データ!Q49</f>
        <v>豊吉　柊人</v>
      </c>
      <c r="P5" s="395" t="str">
        <f>データ!R49</f>
        <v>②</v>
      </c>
      <c r="Q5" s="397" t="str">
        <f>データ!S49</f>
        <v>県岐阜商</v>
      </c>
      <c r="R5" s="393">
        <v>17</v>
      </c>
    </row>
    <row r="6" spans="1:18" ht="15" customHeight="1">
      <c r="A6" s="393"/>
      <c r="B6" s="393"/>
      <c r="C6" s="395"/>
      <c r="D6" s="397"/>
      <c r="E6" s="33"/>
      <c r="N6" s="34"/>
      <c r="O6" s="395"/>
      <c r="P6" s="395"/>
      <c r="Q6" s="397"/>
      <c r="R6" s="393"/>
    </row>
    <row r="7" spans="1:18" ht="15" customHeight="1">
      <c r="A7" s="393">
        <v>2</v>
      </c>
      <c r="B7" s="395" t="str">
        <f>VLOOKUP(A7,データ!$G$3:$J$26,2,0)</f>
        <v>木村　祐介</v>
      </c>
      <c r="C7" s="395" t="str">
        <f>VLOOKUP(A7,データ!$G$3:$J$26,3,0)</f>
        <v>②</v>
      </c>
      <c r="D7" s="397" t="str">
        <f>VLOOKUP(A7,データ!$G$3:$J$26,4,0)</f>
        <v>各務原</v>
      </c>
      <c r="E7" s="35"/>
      <c r="F7" s="33"/>
      <c r="M7" s="34"/>
      <c r="N7" s="36"/>
      <c r="O7" s="395" t="str">
        <f>VLOOKUP(R7,データ!$G$3:$J$26,2,0)</f>
        <v>弓削　颯大</v>
      </c>
      <c r="P7" s="395" t="str">
        <f>VLOOKUP(R7,データ!$G$3:$J$26,3,0)</f>
        <v>①</v>
      </c>
      <c r="Q7" s="397" t="str">
        <f>VLOOKUP(R7,データ!$G$3:$J$26,4,0)</f>
        <v>大垣東</v>
      </c>
      <c r="R7" s="393">
        <v>18</v>
      </c>
    </row>
    <row r="8" spans="1:18" ht="15" customHeight="1">
      <c r="A8" s="393"/>
      <c r="B8" s="395"/>
      <c r="C8" s="395"/>
      <c r="D8" s="397"/>
      <c r="F8" s="37"/>
      <c r="M8" s="38"/>
      <c r="O8" s="395"/>
      <c r="P8" s="395"/>
      <c r="Q8" s="397"/>
      <c r="R8" s="393"/>
    </row>
    <row r="9" spans="1:18" ht="15" customHeight="1">
      <c r="A9" s="393">
        <v>3</v>
      </c>
      <c r="B9" s="395" t="str">
        <f>VLOOKUP(A9,データ!$G$3:$J$26,2,0)</f>
        <v>神田　真弥</v>
      </c>
      <c r="C9" s="395" t="str">
        <f>VLOOKUP(A9,データ!$G$3:$J$26,3,0)</f>
        <v>①</v>
      </c>
      <c r="D9" s="397" t="str">
        <f>VLOOKUP(A9,データ!$G$3:$J$26,4,0)</f>
        <v>岐阜</v>
      </c>
      <c r="F9" s="37"/>
      <c r="G9" s="33"/>
      <c r="L9" s="34"/>
      <c r="M9" s="38"/>
      <c r="O9" s="395" t="str">
        <f>VLOOKUP(R9,データ!$G$3:$J$26,2,0)</f>
        <v>横山　　蒼</v>
      </c>
      <c r="P9" s="395" t="str">
        <f>VLOOKUP(R9,データ!$G$3:$J$26,3,0)</f>
        <v>②</v>
      </c>
      <c r="Q9" s="397" t="str">
        <f>VLOOKUP(R9,データ!$G$3:$J$26,4,0)</f>
        <v>関</v>
      </c>
      <c r="R9" s="393">
        <v>19</v>
      </c>
    </row>
    <row r="10" spans="1:18" ht="15" customHeight="1">
      <c r="A10" s="393"/>
      <c r="B10" s="395"/>
      <c r="C10" s="395"/>
      <c r="D10" s="397"/>
      <c r="E10" s="33"/>
      <c r="F10" s="35"/>
      <c r="G10" s="37"/>
      <c r="L10" s="38"/>
      <c r="M10" s="36"/>
      <c r="N10" s="34"/>
      <c r="O10" s="395"/>
      <c r="P10" s="395"/>
      <c r="Q10" s="397"/>
      <c r="R10" s="393"/>
    </row>
    <row r="11" spans="1:18" ht="15" customHeight="1">
      <c r="A11" s="393">
        <v>4</v>
      </c>
      <c r="B11" s="395" t="str">
        <f>VLOOKUP(A11,データ!$G$3:$J$26,2,0)</f>
        <v>高橋　宗佑</v>
      </c>
      <c r="C11" s="395" t="str">
        <f>VLOOKUP(A11,データ!$G$3:$J$26,3,0)</f>
        <v>②</v>
      </c>
      <c r="D11" s="397" t="str">
        <f>VLOOKUP(A11,データ!$G$3:$J$26,4,0)</f>
        <v>麗澤瑞浪</v>
      </c>
      <c r="E11" s="35"/>
      <c r="G11" s="37"/>
      <c r="L11" s="38"/>
      <c r="N11" s="36"/>
      <c r="O11" s="395" t="str">
        <f>VLOOKUP(R11,データ!$G$3:$J$26,2,0)</f>
        <v>菅沼　慶太</v>
      </c>
      <c r="P11" s="395" t="str">
        <f>VLOOKUP(R11,データ!$G$3:$J$26,3,0)</f>
        <v>①</v>
      </c>
      <c r="Q11" s="397" t="str">
        <f>VLOOKUP(R11,データ!$G$3:$J$26,4,0)</f>
        <v>麗澤瑞浪</v>
      </c>
      <c r="R11" s="393">
        <v>20</v>
      </c>
    </row>
    <row r="12" spans="1:18" ht="15" customHeight="1">
      <c r="A12" s="393"/>
      <c r="B12" s="395"/>
      <c r="C12" s="395"/>
      <c r="D12" s="397"/>
      <c r="G12" s="37"/>
      <c r="L12" s="38"/>
      <c r="O12" s="395"/>
      <c r="P12" s="395"/>
      <c r="Q12" s="397"/>
      <c r="R12" s="393"/>
    </row>
    <row r="13" spans="1:18" ht="15" customHeight="1">
      <c r="A13" s="393">
        <v>5</v>
      </c>
      <c r="B13" s="395" t="str">
        <f>VLOOKUP(A13,データ!$G$3:$J$26,2,0)</f>
        <v>後藤　希生</v>
      </c>
      <c r="C13" s="395" t="str">
        <f>VLOOKUP(A13,データ!$G$3:$J$26,3,0)</f>
        <v>①</v>
      </c>
      <c r="D13" s="397" t="str">
        <f>VLOOKUP(A13,データ!$G$3:$J$26,4,0)</f>
        <v>県岐阜商</v>
      </c>
      <c r="G13" s="37"/>
      <c r="H13" s="33"/>
      <c r="K13" s="34"/>
      <c r="L13" s="38"/>
      <c r="O13" s="395" t="str">
        <f>VLOOKUP(R13,データ!$G$3:$J$26,2,0)</f>
        <v>森島　哲太</v>
      </c>
      <c r="P13" s="395" t="str">
        <f>VLOOKUP(R13,データ!$G$3:$J$26,3,0)</f>
        <v>①</v>
      </c>
      <c r="Q13" s="397" t="str">
        <f>VLOOKUP(R13,データ!$G$3:$J$26,4,0)</f>
        <v>麗澤瑞浪</v>
      </c>
      <c r="R13" s="393">
        <v>21</v>
      </c>
    </row>
    <row r="14" spans="1:18" ht="15" customHeight="1">
      <c r="A14" s="393"/>
      <c r="B14" s="395"/>
      <c r="C14" s="395"/>
      <c r="D14" s="397"/>
      <c r="E14" s="33"/>
      <c r="G14" s="37"/>
      <c r="H14" s="37"/>
      <c r="K14" s="38"/>
      <c r="L14" s="38"/>
      <c r="N14" s="34"/>
      <c r="O14" s="395"/>
      <c r="P14" s="395"/>
      <c r="Q14" s="397"/>
      <c r="R14" s="393"/>
    </row>
    <row r="15" spans="1:18" ht="15" customHeight="1">
      <c r="A15" s="393">
        <v>6</v>
      </c>
      <c r="B15" s="395" t="str">
        <f>VLOOKUP(A15,データ!$G$3:$J$26,2,0)</f>
        <v>藤井　悠成</v>
      </c>
      <c r="C15" s="395" t="str">
        <f>VLOOKUP(A15,データ!$G$3:$J$26,3,0)</f>
        <v>②</v>
      </c>
      <c r="D15" s="397" t="str">
        <f>VLOOKUP(A15,データ!$G$3:$J$26,4,0)</f>
        <v>大垣南</v>
      </c>
      <c r="E15" s="35"/>
      <c r="F15" s="33"/>
      <c r="G15" s="37"/>
      <c r="H15" s="37"/>
      <c r="K15" s="38"/>
      <c r="L15" s="38"/>
      <c r="M15" s="34"/>
      <c r="N15" s="36"/>
      <c r="O15" s="395" t="str">
        <f>VLOOKUP(R15,データ!$G$3:$J$26,2,0)</f>
        <v>川路　夏生</v>
      </c>
      <c r="P15" s="395" t="str">
        <f>VLOOKUP(R15,データ!$G$3:$J$26,3,0)</f>
        <v>②</v>
      </c>
      <c r="Q15" s="397" t="str">
        <f>VLOOKUP(R15,データ!$G$3:$J$26,4,0)</f>
        <v>可児工</v>
      </c>
      <c r="R15" s="393">
        <v>22</v>
      </c>
    </row>
    <row r="16" spans="1:18" ht="15" customHeight="1">
      <c r="A16" s="393"/>
      <c r="B16" s="395"/>
      <c r="C16" s="395"/>
      <c r="D16" s="397"/>
      <c r="F16" s="37"/>
      <c r="G16" s="35"/>
      <c r="H16" s="37"/>
      <c r="K16" s="38"/>
      <c r="L16" s="36"/>
      <c r="M16" s="38"/>
      <c r="O16" s="395"/>
      <c r="P16" s="395"/>
      <c r="Q16" s="397"/>
      <c r="R16" s="393"/>
    </row>
    <row r="17" spans="1:18" ht="15" customHeight="1">
      <c r="A17" s="393">
        <v>7</v>
      </c>
      <c r="B17" s="395" t="str">
        <f>VLOOKUP(A17,データ!$G$3:$J$26,2,0)</f>
        <v>棚橋　佑弥</v>
      </c>
      <c r="C17" s="395" t="str">
        <f>VLOOKUP(A17,データ!$G$3:$J$26,3,0)</f>
        <v>①</v>
      </c>
      <c r="D17" s="397" t="str">
        <f>VLOOKUP(A17,データ!$G$3:$J$26,4,0)</f>
        <v>加納</v>
      </c>
      <c r="F17" s="37"/>
      <c r="H17" s="37"/>
      <c r="K17" s="38"/>
      <c r="M17" s="38"/>
      <c r="O17" s="395" t="str">
        <f>VLOOKUP(R17,データ!$G$3:$J$26,2,0)</f>
        <v>戸田　涼太</v>
      </c>
      <c r="P17" s="395" t="str">
        <f>VLOOKUP(R17,データ!$G$3:$J$26,3,0)</f>
        <v>②</v>
      </c>
      <c r="Q17" s="397" t="str">
        <f>VLOOKUP(R17,データ!$G$3:$J$26,4,0)</f>
        <v>郡上</v>
      </c>
      <c r="R17" s="393">
        <v>23</v>
      </c>
    </row>
    <row r="18" spans="1:18" ht="15" customHeight="1">
      <c r="A18" s="393"/>
      <c r="B18" s="395"/>
      <c r="C18" s="395"/>
      <c r="D18" s="397"/>
      <c r="E18" s="33"/>
      <c r="F18" s="35"/>
      <c r="H18" s="37"/>
      <c r="K18" s="38"/>
      <c r="M18" s="36"/>
      <c r="N18" s="34"/>
      <c r="O18" s="395"/>
      <c r="P18" s="395"/>
      <c r="Q18" s="397"/>
      <c r="R18" s="393"/>
    </row>
    <row r="19" spans="1:18" ht="15" customHeight="1">
      <c r="A19" s="393">
        <v>8</v>
      </c>
      <c r="B19" s="395" t="str">
        <f>データ!Q59</f>
        <v>小川　拳斗</v>
      </c>
      <c r="C19" s="395" t="str">
        <f>データ!R59</f>
        <v>①</v>
      </c>
      <c r="D19" s="397" t="str">
        <f>データ!S59</f>
        <v>県岐阜商</v>
      </c>
      <c r="E19" s="35"/>
      <c r="H19" s="37"/>
      <c r="K19" s="38"/>
      <c r="N19" s="36"/>
      <c r="O19" s="395" t="str">
        <f>データ!Q55</f>
        <v>藤本　博文</v>
      </c>
      <c r="P19" s="395" t="str">
        <f>データ!R55</f>
        <v>②</v>
      </c>
      <c r="Q19" s="397" t="str">
        <f>データ!S55</f>
        <v>県岐阜商</v>
      </c>
      <c r="R19" s="393">
        <v>24</v>
      </c>
    </row>
    <row r="20" spans="1:18" ht="15" customHeight="1">
      <c r="A20" s="393"/>
      <c r="B20" s="395"/>
      <c r="C20" s="395"/>
      <c r="D20" s="397"/>
      <c r="H20" s="37"/>
      <c r="I20" s="40"/>
      <c r="J20" s="42"/>
      <c r="K20" s="38"/>
      <c r="O20" s="395"/>
      <c r="P20" s="395"/>
      <c r="Q20" s="397"/>
      <c r="R20" s="393"/>
    </row>
    <row r="21" spans="1:18" ht="15" customHeight="1">
      <c r="A21" s="393">
        <v>9</v>
      </c>
      <c r="B21" s="395" t="str">
        <f>データ!Q53</f>
        <v>村田　英夢</v>
      </c>
      <c r="C21" s="395" t="str">
        <f>データ!R53</f>
        <v>②</v>
      </c>
      <c r="D21" s="397" t="str">
        <f>データ!S53</f>
        <v>麗澤瑞浪</v>
      </c>
      <c r="H21" s="37"/>
      <c r="K21" s="38"/>
      <c r="O21" s="395" t="str">
        <f>データ!Q57</f>
        <v>座馬　　陸</v>
      </c>
      <c r="P21" s="395" t="str">
        <f>データ!R57</f>
        <v>①</v>
      </c>
      <c r="Q21" s="397" t="str">
        <f>データ!S57</f>
        <v>県岐阜商</v>
      </c>
      <c r="R21" s="393">
        <v>25</v>
      </c>
    </row>
    <row r="22" spans="1:18" ht="15" customHeight="1">
      <c r="A22" s="393"/>
      <c r="B22" s="395"/>
      <c r="C22" s="395"/>
      <c r="D22" s="397"/>
      <c r="E22" s="33"/>
      <c r="H22" s="37"/>
      <c r="K22" s="38"/>
      <c r="N22" s="34"/>
      <c r="O22" s="395"/>
      <c r="P22" s="395"/>
      <c r="Q22" s="397"/>
      <c r="R22" s="393"/>
    </row>
    <row r="23" spans="1:18" ht="15" customHeight="1">
      <c r="A23" s="393">
        <v>10</v>
      </c>
      <c r="B23" s="395" t="str">
        <f>VLOOKUP(A23,データ!$G$3:$J$26,2,0)</f>
        <v>佐藤日向拓</v>
      </c>
      <c r="C23" s="395" t="str">
        <f>VLOOKUP(A23,データ!$G$3:$J$26,3,0)</f>
        <v>②</v>
      </c>
      <c r="D23" s="397" t="str">
        <f>VLOOKUP(A23,データ!$G$3:$J$26,4,0)</f>
        <v>可児</v>
      </c>
      <c r="E23" s="35"/>
      <c r="F23" s="33"/>
      <c r="H23" s="37"/>
      <c r="K23" s="38"/>
      <c r="M23" s="34"/>
      <c r="N23" s="36"/>
      <c r="O23" s="395" t="str">
        <f>VLOOKUP(R23,データ!$G$3:$J$26,2,0)</f>
        <v>若森　大和</v>
      </c>
      <c r="P23" s="395" t="str">
        <f>VLOOKUP(R23,データ!$G$3:$J$26,3,0)</f>
        <v>②</v>
      </c>
      <c r="Q23" s="397" t="str">
        <f>VLOOKUP(R23,データ!$G$3:$J$26,4,0)</f>
        <v>岐阜工</v>
      </c>
      <c r="R23" s="393">
        <v>26</v>
      </c>
    </row>
    <row r="24" spans="1:18" ht="15" customHeight="1">
      <c r="A24" s="393"/>
      <c r="B24" s="395"/>
      <c r="C24" s="395"/>
      <c r="D24" s="397"/>
      <c r="F24" s="37"/>
      <c r="H24" s="37"/>
      <c r="K24" s="38"/>
      <c r="M24" s="38"/>
      <c r="O24" s="395"/>
      <c r="P24" s="395"/>
      <c r="Q24" s="397"/>
      <c r="R24" s="393"/>
    </row>
    <row r="25" spans="1:18" ht="15" customHeight="1">
      <c r="A25" s="393">
        <v>11</v>
      </c>
      <c r="B25" s="395" t="str">
        <f>VLOOKUP(A25,データ!$G$3:$J$26,2,0)</f>
        <v>森　　映琉</v>
      </c>
      <c r="C25" s="395" t="str">
        <f>VLOOKUP(A25,データ!$G$3:$J$26,3,0)</f>
        <v>②</v>
      </c>
      <c r="D25" s="397" t="str">
        <f>VLOOKUP(A25,データ!$G$3:$J$26,4,0)</f>
        <v>県岐阜商</v>
      </c>
      <c r="F25" s="37"/>
      <c r="G25" s="33"/>
      <c r="H25" s="37"/>
      <c r="K25" s="38"/>
      <c r="L25" s="34"/>
      <c r="M25" s="38"/>
      <c r="O25" s="395" t="str">
        <f>VLOOKUP(R25,データ!$G$3:$J$26,2,0)</f>
        <v>早崎　善貴</v>
      </c>
      <c r="P25" s="395" t="str">
        <f>VLOOKUP(R25,データ!$G$3:$J$26,3,0)</f>
        <v>②</v>
      </c>
      <c r="Q25" s="397" t="str">
        <f>VLOOKUP(R25,データ!$G$3:$J$26,4,0)</f>
        <v>大垣東</v>
      </c>
      <c r="R25" s="393">
        <v>27</v>
      </c>
    </row>
    <row r="26" spans="1:18" ht="15" customHeight="1">
      <c r="A26" s="393"/>
      <c r="B26" s="395"/>
      <c r="C26" s="395"/>
      <c r="D26" s="397"/>
      <c r="E26" s="33"/>
      <c r="F26" s="35"/>
      <c r="G26" s="37"/>
      <c r="H26" s="37"/>
      <c r="K26" s="38"/>
      <c r="L26" s="38"/>
      <c r="M26" s="36"/>
      <c r="N26" s="34"/>
      <c r="O26" s="395"/>
      <c r="P26" s="395"/>
      <c r="Q26" s="397"/>
      <c r="R26" s="393"/>
    </row>
    <row r="27" spans="1:18" ht="15" customHeight="1">
      <c r="A27" s="393">
        <v>12</v>
      </c>
      <c r="B27" s="395" t="str">
        <f>VLOOKUP(A27,データ!$G$3:$J$26,2,0)</f>
        <v>纐纈　晟留</v>
      </c>
      <c r="C27" s="395" t="str">
        <f>VLOOKUP(A27,データ!$G$3:$J$26,3,0)</f>
        <v>①</v>
      </c>
      <c r="D27" s="397" t="str">
        <f>VLOOKUP(A27,データ!$G$3:$J$26,4,0)</f>
        <v>麗澤瑞浪</v>
      </c>
      <c r="E27" s="35"/>
      <c r="G27" s="37"/>
      <c r="H27" s="37"/>
      <c r="K27" s="38"/>
      <c r="L27" s="38"/>
      <c r="N27" s="36"/>
      <c r="O27" s="395" t="str">
        <f>VLOOKUP(R27,データ!$G$3:$J$26,2,0)</f>
        <v>岩井　雄大</v>
      </c>
      <c r="P27" s="395" t="str">
        <f>VLOOKUP(R27,データ!$G$3:$J$26,3,0)</f>
        <v>①</v>
      </c>
      <c r="Q27" s="397" t="str">
        <f>VLOOKUP(R27,データ!$G$3:$J$26,4,0)</f>
        <v>麗澤瑞浪</v>
      </c>
      <c r="R27" s="393">
        <v>28</v>
      </c>
    </row>
    <row r="28" spans="1:18" ht="15" customHeight="1">
      <c r="A28" s="393"/>
      <c r="B28" s="395"/>
      <c r="C28" s="395"/>
      <c r="D28" s="397"/>
      <c r="G28" s="37"/>
      <c r="H28" s="35"/>
      <c r="K28" s="36"/>
      <c r="L28" s="38"/>
      <c r="O28" s="395"/>
      <c r="P28" s="395"/>
      <c r="Q28" s="397"/>
      <c r="R28" s="393"/>
    </row>
    <row r="29" spans="1:18" ht="15" customHeight="1">
      <c r="A29" s="393">
        <v>13</v>
      </c>
      <c r="B29" s="395" t="str">
        <f>VLOOKUP(A29,データ!$G$3:$J$26,2,0)</f>
        <v>亀谷　尚央</v>
      </c>
      <c r="C29" s="395" t="str">
        <f>VLOOKUP(A29,データ!$G$3:$J$26,3,0)</f>
        <v>②</v>
      </c>
      <c r="D29" s="397" t="str">
        <f>VLOOKUP(A29,データ!$G$3:$J$26,4,0)</f>
        <v>加茂</v>
      </c>
      <c r="G29" s="37"/>
      <c r="L29" s="38"/>
      <c r="O29" s="395" t="str">
        <f>VLOOKUP(R29,データ!$G$3:$J$26,2,0)</f>
        <v>木股直太郎</v>
      </c>
      <c r="P29" s="395" t="str">
        <f>VLOOKUP(R29,データ!$G$3:$J$26,3,0)</f>
        <v>①</v>
      </c>
      <c r="Q29" s="397" t="str">
        <f>VLOOKUP(R29,データ!$G$3:$J$26,4,0)</f>
        <v>加納</v>
      </c>
      <c r="R29" s="393">
        <v>29</v>
      </c>
    </row>
    <row r="30" spans="1:18" ht="15" customHeight="1">
      <c r="A30" s="393"/>
      <c r="B30" s="395"/>
      <c r="C30" s="395"/>
      <c r="D30" s="397"/>
      <c r="E30" s="33"/>
      <c r="G30" s="37"/>
      <c r="L30" s="38"/>
      <c r="N30" s="34"/>
      <c r="O30" s="395"/>
      <c r="P30" s="395"/>
      <c r="Q30" s="397"/>
      <c r="R30" s="393"/>
    </row>
    <row r="31" spans="1:18" ht="15" customHeight="1">
      <c r="A31" s="393">
        <v>14</v>
      </c>
      <c r="B31" s="395" t="str">
        <f>VLOOKUP(A31,データ!$G$3:$J$26,2,0)</f>
        <v>苅谷　颯斗</v>
      </c>
      <c r="C31" s="395" t="str">
        <f>VLOOKUP(A31,データ!$G$3:$J$26,3,0)</f>
        <v>②</v>
      </c>
      <c r="D31" s="397" t="str">
        <f>VLOOKUP(A31,データ!$G$3:$J$26,4,0)</f>
        <v>県岐阜商</v>
      </c>
      <c r="E31" s="35"/>
      <c r="F31" s="33"/>
      <c r="G31" s="37"/>
      <c r="L31" s="38"/>
      <c r="M31" s="34"/>
      <c r="N31" s="36"/>
      <c r="O31" s="395" t="str">
        <f>VLOOKUP(R31,データ!$G$3:$J$26,2,0)</f>
        <v>木村　奏太</v>
      </c>
      <c r="P31" s="395" t="str">
        <f>VLOOKUP(R31,データ!$G$3:$J$26,3,0)</f>
        <v>①</v>
      </c>
      <c r="Q31" s="397" t="str">
        <f>VLOOKUP(R31,データ!$G$3:$J$26,4,0)</f>
        <v>可児</v>
      </c>
      <c r="R31" s="393">
        <v>30</v>
      </c>
    </row>
    <row r="32" spans="1:18" ht="15" customHeight="1">
      <c r="A32" s="393"/>
      <c r="B32" s="395"/>
      <c r="C32" s="395"/>
      <c r="D32" s="397"/>
      <c r="F32" s="37"/>
      <c r="G32" s="35"/>
      <c r="L32" s="36"/>
      <c r="M32" s="38"/>
      <c r="O32" s="395"/>
      <c r="P32" s="395"/>
      <c r="Q32" s="397"/>
      <c r="R32" s="393"/>
    </row>
    <row r="33" spans="1:18" ht="15" customHeight="1">
      <c r="A33" s="393">
        <v>15</v>
      </c>
      <c r="B33" s="395" t="str">
        <f>VLOOKUP(A33,データ!$G$3:$J$26,2,0)</f>
        <v>山下　湧登</v>
      </c>
      <c r="C33" s="395" t="str">
        <f>VLOOKUP(A33,データ!$G$3:$J$26,3,0)</f>
        <v>②</v>
      </c>
      <c r="D33" s="397" t="str">
        <f>VLOOKUP(A33,データ!$G$3:$J$26,4,0)</f>
        <v>郡上</v>
      </c>
      <c r="F33" s="37"/>
      <c r="M33" s="38"/>
      <c r="O33" s="395" t="str">
        <f>VLOOKUP(R33,データ!$G$3:$J$26,2,0)</f>
        <v>高田　朋弥</v>
      </c>
      <c r="P33" s="395" t="str">
        <f>VLOOKUP(R33,データ!$G$3:$J$26,3,0)</f>
        <v>①</v>
      </c>
      <c r="Q33" s="397" t="str">
        <f>VLOOKUP(R33,データ!$G$3:$J$26,4,0)</f>
        <v>県岐阜商</v>
      </c>
      <c r="R33" s="393">
        <v>31</v>
      </c>
    </row>
    <row r="34" spans="1:18" ht="15" customHeight="1">
      <c r="A34" s="393"/>
      <c r="B34" s="395"/>
      <c r="C34" s="395"/>
      <c r="D34" s="397"/>
      <c r="E34" s="33"/>
      <c r="F34" s="35"/>
      <c r="M34" s="36"/>
      <c r="N34" s="34"/>
      <c r="O34" s="395"/>
      <c r="P34" s="395"/>
      <c r="Q34" s="397"/>
      <c r="R34" s="393"/>
    </row>
    <row r="35" spans="1:18" ht="15" customHeight="1">
      <c r="A35" s="393">
        <v>16</v>
      </c>
      <c r="B35" s="395" t="str">
        <f>データ!Q51</f>
        <v>淺野　洸司</v>
      </c>
      <c r="C35" s="395" t="str">
        <f>データ!R51</f>
        <v>②</v>
      </c>
      <c r="D35" s="397" t="str">
        <f>データ!S51</f>
        <v>麗澤瑞浪</v>
      </c>
      <c r="E35" s="35"/>
      <c r="N35" s="36"/>
      <c r="O35" s="395" t="str">
        <f>データ!Q47</f>
        <v>石埜　光輝</v>
      </c>
      <c r="P35" s="395" t="str">
        <f>データ!R47</f>
        <v>②</v>
      </c>
      <c r="Q35" s="397" t="str">
        <f>データ!S47</f>
        <v>麗澤瑞浪</v>
      </c>
      <c r="R35" s="393">
        <v>32</v>
      </c>
    </row>
    <row r="36" spans="1:18" ht="15" customHeight="1">
      <c r="A36" s="393"/>
      <c r="B36" s="395"/>
      <c r="C36" s="395"/>
      <c r="D36" s="397"/>
      <c r="O36" s="395"/>
      <c r="P36" s="395"/>
      <c r="Q36" s="397"/>
      <c r="R36" s="393"/>
    </row>
    <row r="37" spans="1:18" ht="15" customHeight="1"/>
    <row r="38" spans="1:18" ht="12.25" customHeight="1">
      <c r="B38" s="394" t="s">
        <v>17</v>
      </c>
      <c r="C38" s="394"/>
      <c r="D38" s="394"/>
    </row>
    <row r="39" spans="1:18" ht="12.25" customHeight="1">
      <c r="B39" s="393"/>
      <c r="C39" s="32"/>
      <c r="D39" s="396"/>
      <c r="E39" s="39"/>
      <c r="F39" s="39"/>
      <c r="G39" s="39"/>
      <c r="H39" s="39"/>
      <c r="I39" s="39"/>
      <c r="J39" s="39"/>
    </row>
    <row r="40" spans="1:18" ht="12.25" customHeight="1">
      <c r="B40" s="393"/>
      <c r="C40" s="32"/>
      <c r="D40" s="396"/>
      <c r="E40" s="33"/>
      <c r="F40" s="42"/>
      <c r="G40" s="39"/>
      <c r="H40" s="39"/>
      <c r="I40" s="39"/>
      <c r="J40" s="39"/>
    </row>
    <row r="41" spans="1:18" ht="12.25" customHeight="1">
      <c r="B41" s="393"/>
      <c r="C41" s="32"/>
      <c r="D41" s="396"/>
      <c r="E41" s="35"/>
      <c r="G41" s="39"/>
      <c r="H41" s="39"/>
      <c r="I41" s="39"/>
      <c r="J41" s="39"/>
    </row>
    <row r="42" spans="1:18" ht="12.25" customHeight="1">
      <c r="B42" s="393"/>
      <c r="C42" s="32"/>
      <c r="D42" s="396"/>
      <c r="E42" s="39"/>
      <c r="F42" s="39"/>
      <c r="G42" s="39"/>
      <c r="H42" s="39"/>
      <c r="I42" s="39"/>
      <c r="J42" s="39"/>
    </row>
    <row r="43" spans="1:18" ht="12.25" customHeight="1">
      <c r="B43" s="394" t="s">
        <v>18</v>
      </c>
      <c r="C43" s="394"/>
      <c r="D43" s="394"/>
      <c r="E43" s="39"/>
      <c r="F43" s="39"/>
      <c r="G43" s="39"/>
      <c r="H43" s="39"/>
      <c r="I43" s="39"/>
      <c r="J43" s="39"/>
    </row>
    <row r="44" spans="1:18" ht="12.25" customHeight="1">
      <c r="B44" s="393"/>
      <c r="C44" s="32"/>
      <c r="D44" s="396"/>
      <c r="G44" s="39"/>
      <c r="H44" s="39"/>
      <c r="I44" s="39"/>
      <c r="J44" s="39"/>
    </row>
    <row r="45" spans="1:18" ht="12.25" customHeight="1">
      <c r="B45" s="393"/>
      <c r="C45" s="32"/>
      <c r="D45" s="396"/>
      <c r="E45" s="33"/>
      <c r="G45" s="39"/>
      <c r="H45" s="39"/>
      <c r="I45" s="39"/>
      <c r="J45" s="39"/>
    </row>
    <row r="46" spans="1:18" ht="12.25" customHeight="1">
      <c r="B46" s="393"/>
      <c r="C46" s="32"/>
      <c r="D46" s="396"/>
      <c r="E46" s="35"/>
      <c r="F46" s="33"/>
      <c r="G46" s="39"/>
      <c r="H46" s="39"/>
    </row>
    <row r="47" spans="1:18" ht="12.25" customHeight="1">
      <c r="B47" s="393"/>
      <c r="C47" s="32"/>
      <c r="D47" s="396"/>
      <c r="F47" s="37"/>
      <c r="G47" s="42"/>
      <c r="H47" s="39"/>
    </row>
    <row r="48" spans="1:18" ht="12.25" customHeight="1">
      <c r="B48" s="393"/>
      <c r="C48" s="32"/>
      <c r="D48" s="396"/>
      <c r="F48" s="37"/>
    </row>
    <row r="49" spans="2:6" ht="12.25" customHeight="1">
      <c r="B49" s="393"/>
      <c r="C49" s="32"/>
      <c r="D49" s="396"/>
      <c r="E49" s="33"/>
      <c r="F49" s="35"/>
    </row>
    <row r="50" spans="2:6" ht="12.25" customHeight="1">
      <c r="B50" s="393"/>
      <c r="C50" s="32"/>
      <c r="D50" s="396"/>
      <c r="E50" s="35"/>
    </row>
    <row r="51" spans="2:6" ht="12.25" customHeight="1">
      <c r="B51" s="393"/>
      <c r="C51" s="32"/>
      <c r="D51" s="396"/>
    </row>
    <row r="52" spans="2:6" ht="12.25" customHeight="1">
      <c r="B52" s="394" t="s">
        <v>19</v>
      </c>
      <c r="C52" s="394"/>
      <c r="D52" s="394"/>
    </row>
    <row r="53" spans="2:6" ht="12.25" customHeight="1">
      <c r="B53" s="393"/>
      <c r="C53" s="32"/>
      <c r="D53" s="396"/>
    </row>
    <row r="54" spans="2:6" ht="12.25" customHeight="1">
      <c r="B54" s="393"/>
      <c r="C54" s="32"/>
      <c r="D54" s="396"/>
      <c r="E54" s="33"/>
      <c r="F54" s="42"/>
    </row>
    <row r="55" spans="2:6" ht="12.25" customHeight="1">
      <c r="B55" s="393"/>
      <c r="C55" s="32"/>
      <c r="D55" s="396"/>
      <c r="E55" s="35"/>
    </row>
    <row r="56" spans="2:6" ht="12.25" customHeight="1">
      <c r="B56" s="393"/>
      <c r="C56" s="32"/>
      <c r="D56" s="396"/>
    </row>
  </sheetData>
  <mergeCells count="149">
    <mergeCell ref="R35:R36"/>
    <mergeCell ref="R31:R32"/>
    <mergeCell ref="R23:R24"/>
    <mergeCell ref="R25:R26"/>
    <mergeCell ref="R27:R28"/>
    <mergeCell ref="R33:R34"/>
    <mergeCell ref="Q27:Q28"/>
    <mergeCell ref="Q29:Q30"/>
    <mergeCell ref="Q31:Q32"/>
    <mergeCell ref="Q33:Q34"/>
    <mergeCell ref="R29:R30"/>
    <mergeCell ref="R5:R6"/>
    <mergeCell ref="R7:R8"/>
    <mergeCell ref="R9:R10"/>
    <mergeCell ref="R11:R12"/>
    <mergeCell ref="R13:R14"/>
    <mergeCell ref="P5:P6"/>
    <mergeCell ref="Q5:Q6"/>
    <mergeCell ref="Q7:Q8"/>
    <mergeCell ref="Q9:Q10"/>
    <mergeCell ref="Q11:Q12"/>
    <mergeCell ref="P7:P8"/>
    <mergeCell ref="P9:P10"/>
    <mergeCell ref="P11:P12"/>
    <mergeCell ref="R15:R16"/>
    <mergeCell ref="R17:R18"/>
    <mergeCell ref="R19:R20"/>
    <mergeCell ref="R21:R22"/>
    <mergeCell ref="O19:O20"/>
    <mergeCell ref="O21:O22"/>
    <mergeCell ref="O23:O24"/>
    <mergeCell ref="O25:O26"/>
    <mergeCell ref="Q23:Q24"/>
    <mergeCell ref="Q25:Q26"/>
    <mergeCell ref="P19:P20"/>
    <mergeCell ref="P21:P22"/>
    <mergeCell ref="P23:P24"/>
    <mergeCell ref="O15:O16"/>
    <mergeCell ref="P35:P36"/>
    <mergeCell ref="Q13:Q14"/>
    <mergeCell ref="P15:P16"/>
    <mergeCell ref="P25:P26"/>
    <mergeCell ref="Q17:Q18"/>
    <mergeCell ref="Q19:Q20"/>
    <mergeCell ref="Q21:Q22"/>
    <mergeCell ref="P17:P18"/>
    <mergeCell ref="Q15:Q16"/>
    <mergeCell ref="P13:P14"/>
    <mergeCell ref="P27:P28"/>
    <mergeCell ref="P29:P30"/>
    <mergeCell ref="P31:P32"/>
    <mergeCell ref="P33:P34"/>
    <mergeCell ref="Q35:Q36"/>
    <mergeCell ref="O5:O6"/>
    <mergeCell ref="O7:O8"/>
    <mergeCell ref="O9:O10"/>
    <mergeCell ref="O11:O12"/>
    <mergeCell ref="O13:O14"/>
    <mergeCell ref="D50:D51"/>
    <mergeCell ref="D53:D54"/>
    <mergeCell ref="B52:D52"/>
    <mergeCell ref="B27:B28"/>
    <mergeCell ref="B29:B30"/>
    <mergeCell ref="D46:D47"/>
    <mergeCell ref="B50:B51"/>
    <mergeCell ref="B53:B54"/>
    <mergeCell ref="B41:B42"/>
    <mergeCell ref="B44:B45"/>
    <mergeCell ref="D29:D30"/>
    <mergeCell ref="O33:O34"/>
    <mergeCell ref="O35:O36"/>
    <mergeCell ref="O27:O28"/>
    <mergeCell ref="D48:D49"/>
    <mergeCell ref="O31:O32"/>
    <mergeCell ref="O17:O18"/>
    <mergeCell ref="C31:C32"/>
    <mergeCell ref="O29:O30"/>
    <mergeCell ref="D55:D56"/>
    <mergeCell ref="D33:D34"/>
    <mergeCell ref="D35:D36"/>
    <mergeCell ref="D39:D40"/>
    <mergeCell ref="D41:D42"/>
    <mergeCell ref="C25:C26"/>
    <mergeCell ref="C27:C28"/>
    <mergeCell ref="D25:D26"/>
    <mergeCell ref="D27:D28"/>
    <mergeCell ref="C5:C6"/>
    <mergeCell ref="C7:C8"/>
    <mergeCell ref="C9:C10"/>
    <mergeCell ref="C11:C12"/>
    <mergeCell ref="C13:C14"/>
    <mergeCell ref="C15:C16"/>
    <mergeCell ref="C17:C18"/>
    <mergeCell ref="B35:B36"/>
    <mergeCell ref="B39:B40"/>
    <mergeCell ref="C19:C20"/>
    <mergeCell ref="C21:C22"/>
    <mergeCell ref="C23:C24"/>
    <mergeCell ref="C33:C34"/>
    <mergeCell ref="C35:C36"/>
    <mergeCell ref="C29:C30"/>
    <mergeCell ref="A5:A6"/>
    <mergeCell ref="A7:A8"/>
    <mergeCell ref="A9:A10"/>
    <mergeCell ref="A11:A12"/>
    <mergeCell ref="A13:A14"/>
    <mergeCell ref="A15:A16"/>
    <mergeCell ref="A17:A18"/>
    <mergeCell ref="A19:A20"/>
    <mergeCell ref="B55:B56"/>
    <mergeCell ref="B46:B47"/>
    <mergeCell ref="B48:B49"/>
    <mergeCell ref="B43:D43"/>
    <mergeCell ref="D44:D45"/>
    <mergeCell ref="D5:D6"/>
    <mergeCell ref="D7:D8"/>
    <mergeCell ref="D9:D10"/>
    <mergeCell ref="D11:D12"/>
    <mergeCell ref="D13:D14"/>
    <mergeCell ref="D15:D16"/>
    <mergeCell ref="D17:D18"/>
    <mergeCell ref="D31:D32"/>
    <mergeCell ref="D19:D20"/>
    <mergeCell ref="D21:D22"/>
    <mergeCell ref="D23:D24"/>
    <mergeCell ref="A21:A22"/>
    <mergeCell ref="B1:Q1"/>
    <mergeCell ref="D3:O3"/>
    <mergeCell ref="B38:D38"/>
    <mergeCell ref="B19:B20"/>
    <mergeCell ref="B21:B22"/>
    <mergeCell ref="B23:B24"/>
    <mergeCell ref="B25:B26"/>
    <mergeCell ref="A35:A36"/>
    <mergeCell ref="B5:B6"/>
    <mergeCell ref="B7:B8"/>
    <mergeCell ref="B9:B10"/>
    <mergeCell ref="B11:B12"/>
    <mergeCell ref="B13:B14"/>
    <mergeCell ref="B15:B16"/>
    <mergeCell ref="B17:B18"/>
    <mergeCell ref="B31:B32"/>
    <mergeCell ref="B33:B34"/>
    <mergeCell ref="A23:A24"/>
    <mergeCell ref="A25:A26"/>
    <mergeCell ref="A27:A28"/>
    <mergeCell ref="A29:A30"/>
    <mergeCell ref="A31:A32"/>
    <mergeCell ref="A33:A34"/>
  </mergeCells>
  <phoneticPr fontId="28"/>
  <conditionalFormatting sqref="A1:A1048576 B1:B6 B37:D65536 C1:C4 E1:N1048576 D1:D6 R1:R1048576 O1:Q4 O59:Q65536">
    <cfRule type="expression" dxfId="79" priority="3" stopIfTrue="1">
      <formula>ISERROR</formula>
    </cfRule>
  </conditionalFormatting>
  <conditionalFormatting sqref="B9:B36 C5:C36 D7:D36 O5:Q36">
    <cfRule type="expression" dxfId="78" priority="4" stopIfTrue="1">
      <formula>ISERROR(B5)</formula>
    </cfRule>
  </conditionalFormatting>
  <conditionalFormatting sqref="B7:B8">
    <cfRule type="expression" dxfId="77" priority="2" stopIfTrue="1">
      <formula>ISERROR(B7)</formula>
    </cfRule>
  </conditionalFormatting>
  <printOptions horizontalCentered="1" verticalCentered="1"/>
  <pageMargins left="0.25" right="0.25" top="0.75" bottom="0.75" header="0.3" footer="0.3"/>
  <pageSetup paperSize="9" scale="93" firstPageNumber="429496319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R56"/>
  <sheetViews>
    <sheetView view="pageBreakPreview" zoomScale="80" zoomScaleNormal="100" zoomScaleSheetLayoutView="80" workbookViewId="0">
      <selection activeCell="X9" sqref="X9"/>
    </sheetView>
  </sheetViews>
  <sheetFormatPr baseColWidth="10" defaultColWidth="9" defaultRowHeight="14"/>
  <cols>
    <col min="1" max="1" width="4.6640625" style="30" customWidth="1"/>
    <col min="2" max="2" width="11.6640625" style="30" customWidth="1"/>
    <col min="3" max="3" width="3.1640625" style="30" customWidth="1"/>
    <col min="4" max="4" width="12.33203125" style="30" customWidth="1"/>
    <col min="5" max="14" width="3.1640625" style="30" customWidth="1"/>
    <col min="15" max="15" width="11.6640625" style="30" customWidth="1"/>
    <col min="16" max="16" width="3.1640625" style="30" customWidth="1"/>
    <col min="17" max="17" width="12.33203125" style="30" customWidth="1"/>
    <col min="18" max="18" width="4.33203125" style="30" customWidth="1"/>
    <col min="19" max="19" width="9" style="30" bestFit="1"/>
    <col min="20" max="16384" width="9" style="30"/>
  </cols>
  <sheetData>
    <row r="1" spans="1:18" ht="15">
      <c r="B1" s="376" t="str">
        <f>男子Ｓ!B1</f>
        <v>令和2年度　岐阜県高等学校テニス新人大会</v>
      </c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</row>
    <row r="3" spans="1:18" ht="15">
      <c r="D3" s="376" t="s">
        <v>20</v>
      </c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1"/>
    </row>
    <row r="5" spans="1:18" ht="15" customHeight="1">
      <c r="A5" s="393">
        <v>1</v>
      </c>
      <c r="B5" s="393" t="str">
        <f>データ!U45</f>
        <v>宮本　雪凪</v>
      </c>
      <c r="C5" s="395" t="str">
        <f>データ!V45</f>
        <v>②</v>
      </c>
      <c r="D5" s="397" t="str">
        <f>データ!W45</f>
        <v>県岐阜商</v>
      </c>
      <c r="O5" s="395" t="str">
        <f>データ!U49</f>
        <v>有鹿　　桃</v>
      </c>
      <c r="P5" s="395" t="str">
        <f>データ!V49</f>
        <v>②</v>
      </c>
      <c r="Q5" s="397" t="str">
        <f>データ!W49</f>
        <v>県岐阜商</v>
      </c>
      <c r="R5" s="393">
        <v>17</v>
      </c>
    </row>
    <row r="6" spans="1:18" ht="15" customHeight="1">
      <c r="A6" s="393"/>
      <c r="B6" s="393"/>
      <c r="C6" s="395"/>
      <c r="D6" s="397"/>
      <c r="E6" s="33"/>
      <c r="N6" s="34"/>
      <c r="O6" s="395"/>
      <c r="P6" s="395"/>
      <c r="Q6" s="397"/>
      <c r="R6" s="393"/>
    </row>
    <row r="7" spans="1:18" ht="15" customHeight="1">
      <c r="A7" s="393">
        <v>2</v>
      </c>
      <c r="B7" s="395" t="str">
        <f>IFERROR(VLOOKUP(A7,データ!$K$3:$N$26,2,0),"")</f>
        <v>佐藤　柚凜</v>
      </c>
      <c r="C7" s="395" t="str">
        <f>IFERROR(VLOOKUP(A7,データ!$K$3:$N$26,3,0),"")</f>
        <v>①</v>
      </c>
      <c r="D7" s="397" t="str">
        <f>IFERROR(VLOOKUP(A7,データ!$K$3:$N$26,4,0),"")</f>
        <v>東濃実</v>
      </c>
      <c r="E7" s="35"/>
      <c r="F7" s="33"/>
      <c r="M7" s="34"/>
      <c r="N7" s="36"/>
      <c r="O7" s="395" t="str">
        <f>VLOOKUP(R7,データ!$K$3:$N$26,2,0)</f>
        <v>二村　南実</v>
      </c>
      <c r="P7" s="395" t="str">
        <f>VLOOKUP(R7,データ!$K$3:$N$26,3,0)</f>
        <v>②</v>
      </c>
      <c r="Q7" s="397" t="str">
        <f>VLOOKUP(R7,データ!$K$3:$N$26,4,0)</f>
        <v>郡上</v>
      </c>
      <c r="R7" s="393">
        <v>18</v>
      </c>
    </row>
    <row r="8" spans="1:18" ht="15" customHeight="1">
      <c r="A8" s="393"/>
      <c r="B8" s="395"/>
      <c r="C8" s="395"/>
      <c r="D8" s="397"/>
      <c r="F8" s="37"/>
      <c r="M8" s="38"/>
      <c r="O8" s="395"/>
      <c r="P8" s="395"/>
      <c r="Q8" s="397"/>
      <c r="R8" s="393"/>
    </row>
    <row r="9" spans="1:18" ht="15" customHeight="1">
      <c r="A9" s="393">
        <v>3</v>
      </c>
      <c r="B9" s="395" t="str">
        <f>IFERROR(VLOOKUP(A9,データ!$K$3:$N$26,2,0),"")</f>
        <v>小野木笑花</v>
      </c>
      <c r="C9" s="395" t="str">
        <f>IFERROR(VLOOKUP(A9,データ!$K$3:$N$26,3,0),"")</f>
        <v>①</v>
      </c>
      <c r="D9" s="397" t="str">
        <f>IFERROR(VLOOKUP(A9,データ!$K$3:$N$26,4,0),"")</f>
        <v>大垣南</v>
      </c>
      <c r="F9" s="37"/>
      <c r="G9" s="33"/>
      <c r="L9" s="34"/>
      <c r="M9" s="38"/>
      <c r="O9" s="395" t="str">
        <f>VLOOKUP(R9,データ!$K$3:$N$26,2,0)</f>
        <v>近藤　春奈</v>
      </c>
      <c r="P9" s="395" t="str">
        <f>VLOOKUP(R9,データ!$K$3:$N$26,3,0)</f>
        <v>②</v>
      </c>
      <c r="Q9" s="397" t="str">
        <f>VLOOKUP(R9,データ!$K$3:$N$26,4,0)</f>
        <v>大垣南</v>
      </c>
      <c r="R9" s="393">
        <v>19</v>
      </c>
    </row>
    <row r="10" spans="1:18" ht="15" customHeight="1">
      <c r="A10" s="393"/>
      <c r="B10" s="395"/>
      <c r="C10" s="395"/>
      <c r="D10" s="397"/>
      <c r="E10" s="33"/>
      <c r="F10" s="35"/>
      <c r="G10" s="37"/>
      <c r="L10" s="38"/>
      <c r="M10" s="36"/>
      <c r="N10" s="34"/>
      <c r="O10" s="395"/>
      <c r="P10" s="395"/>
      <c r="Q10" s="397"/>
      <c r="R10" s="393"/>
    </row>
    <row r="11" spans="1:18" ht="15" customHeight="1">
      <c r="A11" s="393">
        <v>4</v>
      </c>
      <c r="B11" s="395" t="str">
        <f>IFERROR(VLOOKUP(A11,データ!$K$3:$N$26,2,0),"")</f>
        <v>大宮　胡春</v>
      </c>
      <c r="C11" s="395" t="str">
        <f>IFERROR(VLOOKUP(A11,データ!$K$3:$N$26,3,0),"")</f>
        <v>①</v>
      </c>
      <c r="D11" s="397" t="str">
        <f>IFERROR(VLOOKUP(A11,データ!$K$3:$N$26,4,0),"")</f>
        <v>恵那</v>
      </c>
      <c r="E11" s="35"/>
      <c r="G11" s="37"/>
      <c r="L11" s="38"/>
      <c r="N11" s="36"/>
      <c r="O11" s="395" t="str">
        <f>VLOOKUP(R11,データ!$K$3:$N$26,2,0)</f>
        <v>岡田　陽愛</v>
      </c>
      <c r="P11" s="395" t="str">
        <f>VLOOKUP(R11,データ!$K$3:$N$26,3,0)</f>
        <v>①</v>
      </c>
      <c r="Q11" s="397" t="str">
        <f>VLOOKUP(R11,データ!$K$3:$N$26,4,0)</f>
        <v>県岐阜商</v>
      </c>
      <c r="R11" s="393">
        <v>20</v>
      </c>
    </row>
    <row r="12" spans="1:18" ht="15" customHeight="1">
      <c r="A12" s="393"/>
      <c r="B12" s="395"/>
      <c r="C12" s="395"/>
      <c r="D12" s="397"/>
      <c r="G12" s="37"/>
      <c r="L12" s="38"/>
      <c r="O12" s="395"/>
      <c r="P12" s="395"/>
      <c r="Q12" s="397"/>
      <c r="R12" s="393"/>
    </row>
    <row r="13" spans="1:18" ht="15" customHeight="1">
      <c r="A13" s="393">
        <v>5</v>
      </c>
      <c r="B13" s="395" t="str">
        <f>VLOOKUP(A13,データ!$K$3:$N$26,2,0)</f>
        <v>松林　麻央</v>
      </c>
      <c r="C13" s="395" t="str">
        <f>VLOOKUP(A13,データ!$K$3:$N$26,3,0)</f>
        <v>②</v>
      </c>
      <c r="D13" s="397" t="str">
        <f>VLOOKUP(A13,データ!$K$3:$N$26,4,0)</f>
        <v>県岐阜商</v>
      </c>
      <c r="G13" s="37"/>
      <c r="H13" s="33"/>
      <c r="K13" s="34"/>
      <c r="L13" s="38"/>
      <c r="O13" s="395" t="str">
        <f>VLOOKUP(R13,データ!$K$3:$N$26,2,0)</f>
        <v>石井　　晶</v>
      </c>
      <c r="P13" s="395" t="str">
        <f>VLOOKUP(R13,データ!$K$3:$N$26,3,0)</f>
        <v>②</v>
      </c>
      <c r="Q13" s="397" t="str">
        <f>VLOOKUP(R13,データ!$K$3:$N$26,4,0)</f>
        <v>関</v>
      </c>
      <c r="R13" s="393">
        <v>21</v>
      </c>
    </row>
    <row r="14" spans="1:18" ht="15" customHeight="1">
      <c r="A14" s="393"/>
      <c r="B14" s="395"/>
      <c r="C14" s="395"/>
      <c r="D14" s="397"/>
      <c r="E14" s="33"/>
      <c r="G14" s="37"/>
      <c r="H14" s="37"/>
      <c r="K14" s="38"/>
      <c r="L14" s="38"/>
      <c r="N14" s="34"/>
      <c r="O14" s="395"/>
      <c r="P14" s="395"/>
      <c r="Q14" s="397"/>
      <c r="R14" s="393"/>
    </row>
    <row r="15" spans="1:18" ht="15" customHeight="1">
      <c r="A15" s="393">
        <v>6</v>
      </c>
      <c r="B15" s="395" t="str">
        <f>VLOOKUP(A15,データ!$K$3:$N$26,2,0)</f>
        <v>長村　礼菜</v>
      </c>
      <c r="C15" s="395" t="str">
        <f>VLOOKUP(A15,データ!$K$3:$N$26,3,0)</f>
        <v>①</v>
      </c>
      <c r="D15" s="397" t="str">
        <f>VLOOKUP(A15,データ!$K$3:$N$26,4,0)</f>
        <v>関</v>
      </c>
      <c r="E15" s="35"/>
      <c r="F15" s="33"/>
      <c r="G15" s="37"/>
      <c r="H15" s="37"/>
      <c r="K15" s="38"/>
      <c r="L15" s="38"/>
      <c r="M15" s="34"/>
      <c r="N15" s="36"/>
      <c r="O15" s="395" t="str">
        <f>VLOOKUP(R15,データ!$K$3:$N$26,2,0)</f>
        <v>纐纈ほのか</v>
      </c>
      <c r="P15" s="395" t="str">
        <f>VLOOKUP(R15,データ!$K$3:$N$26,3,0)</f>
        <v>②</v>
      </c>
      <c r="Q15" s="397" t="str">
        <f>VLOOKUP(R15,データ!$K$3:$N$26,4,0)</f>
        <v>恵那</v>
      </c>
      <c r="R15" s="393">
        <v>22</v>
      </c>
    </row>
    <row r="16" spans="1:18" ht="15" customHeight="1">
      <c r="A16" s="393"/>
      <c r="B16" s="395"/>
      <c r="C16" s="395"/>
      <c r="D16" s="397"/>
      <c r="F16" s="37"/>
      <c r="G16" s="35"/>
      <c r="H16" s="37"/>
      <c r="K16" s="38"/>
      <c r="L16" s="36"/>
      <c r="M16" s="38"/>
      <c r="O16" s="395"/>
      <c r="P16" s="395"/>
      <c r="Q16" s="397"/>
      <c r="R16" s="393"/>
    </row>
    <row r="17" spans="1:18" ht="15" customHeight="1">
      <c r="A17" s="393">
        <v>7</v>
      </c>
      <c r="B17" s="395" t="str">
        <f>VLOOKUP(A17,データ!$K$3:$N$26,2,0)</f>
        <v>日野和佳子</v>
      </c>
      <c r="C17" s="395" t="str">
        <f>VLOOKUP(A17,データ!$K$3:$N$26,3,0)</f>
        <v>②</v>
      </c>
      <c r="D17" s="397" t="str">
        <f>VLOOKUP(A17,データ!$K$3:$N$26,4,0)</f>
        <v>岐阜聖徳</v>
      </c>
      <c r="F17" s="37"/>
      <c r="H17" s="37"/>
      <c r="K17" s="38"/>
      <c r="M17" s="38"/>
      <c r="O17" s="395" t="str">
        <f>VLOOKUP(R17,データ!$K$3:$N$26,2,0)</f>
        <v>三島梨央佳</v>
      </c>
      <c r="P17" s="395" t="str">
        <f>VLOOKUP(R17,データ!$K$3:$N$26,3,0)</f>
        <v>①</v>
      </c>
      <c r="Q17" s="397" t="str">
        <f>VLOOKUP(R17,データ!$K$3:$N$26,4,0)</f>
        <v>関</v>
      </c>
      <c r="R17" s="393">
        <v>23</v>
      </c>
    </row>
    <row r="18" spans="1:18" ht="15" customHeight="1">
      <c r="A18" s="393"/>
      <c r="B18" s="395"/>
      <c r="C18" s="395"/>
      <c r="D18" s="397"/>
      <c r="E18" s="33"/>
      <c r="F18" s="35"/>
      <c r="H18" s="37"/>
      <c r="K18" s="38"/>
      <c r="M18" s="36"/>
      <c r="N18" s="34"/>
      <c r="O18" s="395"/>
      <c r="P18" s="395"/>
      <c r="Q18" s="397"/>
      <c r="R18" s="393"/>
    </row>
    <row r="19" spans="1:18" ht="15" customHeight="1">
      <c r="A19" s="393">
        <v>8</v>
      </c>
      <c r="B19" s="395" t="str">
        <f>データ!U59</f>
        <v>久世　一姫</v>
      </c>
      <c r="C19" s="395" t="str">
        <f>データ!V59</f>
        <v>①</v>
      </c>
      <c r="D19" s="397" t="str">
        <f>データ!W59</f>
        <v>県岐阜商</v>
      </c>
      <c r="E19" s="35"/>
      <c r="H19" s="37"/>
      <c r="K19" s="38"/>
      <c r="N19" s="36"/>
      <c r="O19" s="395" t="str">
        <f>データ!U55</f>
        <v>三本　紗衣</v>
      </c>
      <c r="P19" s="395" t="str">
        <f>データ!V55</f>
        <v>②</v>
      </c>
      <c r="Q19" s="397" t="str">
        <f>データ!W55</f>
        <v>県岐阜商</v>
      </c>
      <c r="R19" s="393">
        <v>24</v>
      </c>
    </row>
    <row r="20" spans="1:18" ht="15" customHeight="1">
      <c r="A20" s="393"/>
      <c r="B20" s="395"/>
      <c r="C20" s="395"/>
      <c r="D20" s="397"/>
      <c r="H20" s="37"/>
      <c r="I20" s="40"/>
      <c r="J20" s="42"/>
      <c r="K20" s="38"/>
      <c r="O20" s="395"/>
      <c r="P20" s="395"/>
      <c r="Q20" s="397"/>
      <c r="R20" s="393"/>
    </row>
    <row r="21" spans="1:18" ht="15" customHeight="1">
      <c r="A21" s="393">
        <v>9</v>
      </c>
      <c r="B21" s="395" t="str">
        <f>データ!U53</f>
        <v>半田　茜子</v>
      </c>
      <c r="C21" s="395" t="str">
        <f>データ!V53</f>
        <v>②</v>
      </c>
      <c r="D21" s="397" t="str">
        <f>データ!W53</f>
        <v>県岐阜商</v>
      </c>
      <c r="H21" s="37"/>
      <c r="K21" s="38"/>
      <c r="O21" s="395" t="str">
        <f>データ!U57</f>
        <v>向山　実来</v>
      </c>
      <c r="P21" s="395" t="str">
        <f>データ!V57</f>
        <v>②</v>
      </c>
      <c r="Q21" s="397" t="str">
        <f>データ!W57</f>
        <v>大垣南</v>
      </c>
      <c r="R21" s="393">
        <v>25</v>
      </c>
    </row>
    <row r="22" spans="1:18" ht="15" customHeight="1">
      <c r="A22" s="393"/>
      <c r="B22" s="395"/>
      <c r="C22" s="395"/>
      <c r="D22" s="397"/>
      <c r="E22" s="33"/>
      <c r="H22" s="37"/>
      <c r="K22" s="38"/>
      <c r="N22" s="34"/>
      <c r="O22" s="395"/>
      <c r="P22" s="395"/>
      <c r="Q22" s="397"/>
      <c r="R22" s="393"/>
    </row>
    <row r="23" spans="1:18" ht="15" customHeight="1">
      <c r="A23" s="393">
        <v>10</v>
      </c>
      <c r="B23" s="395" t="str">
        <f>VLOOKUP(A23,データ!$K$3:$N$26,2,0)</f>
        <v>林　　望月</v>
      </c>
      <c r="C23" s="395" t="str">
        <f>VLOOKUP(A23,データ!$K$3:$N$26,3,0)</f>
        <v>②</v>
      </c>
      <c r="D23" s="397" t="str">
        <f>VLOOKUP(A23,データ!$K$3:$N$26,4,0)</f>
        <v>恵那</v>
      </c>
      <c r="E23" s="35"/>
      <c r="F23" s="33"/>
      <c r="H23" s="37"/>
      <c r="K23" s="38"/>
      <c r="M23" s="34"/>
      <c r="N23" s="36"/>
      <c r="O23" s="395" t="str">
        <f>VLOOKUP(R23,データ!$K$3:$N$26,2,0)</f>
        <v>橋本　琴音</v>
      </c>
      <c r="P23" s="395" t="str">
        <f>VLOOKUP(R23,データ!$K$3:$N$26,3,0)</f>
        <v>②</v>
      </c>
      <c r="Q23" s="397" t="str">
        <f>VLOOKUP(R23,データ!$K$3:$N$26,4,0)</f>
        <v>恵那</v>
      </c>
      <c r="R23" s="393">
        <v>26</v>
      </c>
    </row>
    <row r="24" spans="1:18" ht="15" customHeight="1">
      <c r="A24" s="393"/>
      <c r="B24" s="395"/>
      <c r="C24" s="395"/>
      <c r="D24" s="397"/>
      <c r="F24" s="37"/>
      <c r="H24" s="37"/>
      <c r="K24" s="38"/>
      <c r="M24" s="38"/>
      <c r="O24" s="395"/>
      <c r="P24" s="395"/>
      <c r="Q24" s="397"/>
      <c r="R24" s="393"/>
    </row>
    <row r="25" spans="1:18" ht="15" customHeight="1">
      <c r="A25" s="393">
        <v>11</v>
      </c>
      <c r="B25" s="395" t="str">
        <f>VLOOKUP(A25,データ!$K$3:$N$26,2,0)</f>
        <v>鳥本　優奈</v>
      </c>
      <c r="C25" s="395" t="str">
        <f>VLOOKUP(A25,データ!$K$3:$N$26,3,0)</f>
        <v>②</v>
      </c>
      <c r="D25" s="397" t="str">
        <f>VLOOKUP(A25,データ!$K$3:$N$26,4,0)</f>
        <v>大垣南</v>
      </c>
      <c r="F25" s="37"/>
      <c r="G25" s="33"/>
      <c r="H25" s="37"/>
      <c r="K25" s="38"/>
      <c r="L25" s="34"/>
      <c r="M25" s="38"/>
      <c r="O25" s="395" t="str">
        <f>VLOOKUP(R25,データ!$K$3:$N$26,2,0)</f>
        <v>宗宮　　遥</v>
      </c>
      <c r="P25" s="395" t="str">
        <f>VLOOKUP(R25,データ!$K$3:$N$26,3,0)</f>
        <v>①</v>
      </c>
      <c r="Q25" s="397" t="str">
        <f>VLOOKUP(R25,データ!$K$3:$N$26,4,0)</f>
        <v>県岐阜商</v>
      </c>
      <c r="R25" s="393">
        <v>27</v>
      </c>
    </row>
    <row r="26" spans="1:18" ht="15" customHeight="1">
      <c r="A26" s="393"/>
      <c r="B26" s="395"/>
      <c r="C26" s="395"/>
      <c r="D26" s="397"/>
      <c r="E26" s="33"/>
      <c r="F26" s="35"/>
      <c r="G26" s="37"/>
      <c r="H26" s="37"/>
      <c r="K26" s="38"/>
      <c r="L26" s="38"/>
      <c r="M26" s="36"/>
      <c r="N26" s="34"/>
      <c r="O26" s="395"/>
      <c r="P26" s="395"/>
      <c r="Q26" s="397"/>
      <c r="R26" s="393"/>
    </row>
    <row r="27" spans="1:18" ht="15" customHeight="1">
      <c r="A27" s="393">
        <v>12</v>
      </c>
      <c r="B27" s="395" t="str">
        <f>VLOOKUP(A27,データ!$K$3:$N$26,2,0)</f>
        <v>古田　唯夏</v>
      </c>
      <c r="C27" s="395" t="str">
        <f>VLOOKUP(A27,データ!$K$3:$N$26,3,0)</f>
        <v>②</v>
      </c>
      <c r="D27" s="397" t="str">
        <f>VLOOKUP(A27,データ!$K$3:$N$26,4,0)</f>
        <v>関</v>
      </c>
      <c r="E27" s="35"/>
      <c r="G27" s="37"/>
      <c r="H27" s="37"/>
      <c r="K27" s="38"/>
      <c r="L27" s="38"/>
      <c r="N27" s="36"/>
      <c r="O27" s="395" t="str">
        <f>VLOOKUP(R27,データ!$K$3:$N$26,2,0)</f>
        <v>足立　莉子</v>
      </c>
      <c r="P27" s="395" t="str">
        <f>VLOOKUP(R27,データ!$K$3:$N$26,3,0)</f>
        <v>②</v>
      </c>
      <c r="Q27" s="397" t="str">
        <f>VLOOKUP(R27,データ!$K$3:$N$26,4,0)</f>
        <v>関</v>
      </c>
      <c r="R27" s="393">
        <v>28</v>
      </c>
    </row>
    <row r="28" spans="1:18" ht="15" customHeight="1">
      <c r="A28" s="393"/>
      <c r="B28" s="395"/>
      <c r="C28" s="395"/>
      <c r="D28" s="397"/>
      <c r="G28" s="37"/>
      <c r="H28" s="35"/>
      <c r="K28" s="36"/>
      <c r="L28" s="38"/>
      <c r="O28" s="395"/>
      <c r="P28" s="395"/>
      <c r="Q28" s="397"/>
      <c r="R28" s="393"/>
    </row>
    <row r="29" spans="1:18" ht="15" customHeight="1">
      <c r="A29" s="393">
        <v>13</v>
      </c>
      <c r="B29" s="395" t="str">
        <f>VLOOKUP(A29,データ!$K$3:$N$26,2,0)</f>
        <v>福田　　蒼</v>
      </c>
      <c r="C29" s="395" t="str">
        <f>VLOOKUP(A29,データ!$K$3:$N$26,3,0)</f>
        <v>①</v>
      </c>
      <c r="D29" s="397" t="str">
        <f>VLOOKUP(A29,データ!$K$3:$N$26,4,0)</f>
        <v>県岐阜商</v>
      </c>
      <c r="G29" s="37"/>
      <c r="L29" s="38"/>
      <c r="O29" s="395" t="str">
        <f>VLOOKUP(R29,データ!$K$3:$N$26,2,0)</f>
        <v>大野　　鈴</v>
      </c>
      <c r="P29" s="395" t="str">
        <f>VLOOKUP(R29,データ!$K$3:$N$26,3,0)</f>
        <v>①</v>
      </c>
      <c r="Q29" s="397" t="str">
        <f>VLOOKUP(R29,データ!$K$3:$N$26,4,0)</f>
        <v>県岐阜商</v>
      </c>
      <c r="R29" s="393">
        <v>29</v>
      </c>
    </row>
    <row r="30" spans="1:18" ht="15" customHeight="1">
      <c r="A30" s="393"/>
      <c r="B30" s="395"/>
      <c r="C30" s="395"/>
      <c r="D30" s="397"/>
      <c r="E30" s="33"/>
      <c r="G30" s="37"/>
      <c r="L30" s="38"/>
      <c r="N30" s="34"/>
      <c r="O30" s="395"/>
      <c r="P30" s="395"/>
      <c r="Q30" s="397"/>
      <c r="R30" s="393"/>
    </row>
    <row r="31" spans="1:18" ht="15" customHeight="1">
      <c r="A31" s="393">
        <v>14</v>
      </c>
      <c r="B31" s="395" t="str">
        <f>VLOOKUP(A31,データ!$K$3:$N$26,2,0)</f>
        <v>岡野紅香乃</v>
      </c>
      <c r="C31" s="395" t="str">
        <f>VLOOKUP(A31,データ!$K$3:$N$26,3,0)</f>
        <v>②</v>
      </c>
      <c r="D31" s="397" t="str">
        <f>VLOOKUP(A31,データ!$K$3:$N$26,4,0)</f>
        <v>東濃実</v>
      </c>
      <c r="E31" s="35"/>
      <c r="F31" s="33"/>
      <c r="G31" s="37"/>
      <c r="L31" s="38"/>
      <c r="M31" s="34"/>
      <c r="N31" s="36"/>
      <c r="O31" s="395" t="str">
        <f>VLOOKUP(R31,データ!$K$3:$N$26,2,0)</f>
        <v>纐纈　莉生</v>
      </c>
      <c r="P31" s="395" t="str">
        <f>VLOOKUP(R31,データ!$K$3:$N$26,3,0)</f>
        <v>②</v>
      </c>
      <c r="Q31" s="397" t="str">
        <f>VLOOKUP(R31,データ!$K$3:$N$26,4,0)</f>
        <v>麗澤瑞浪</v>
      </c>
      <c r="R31" s="393">
        <v>30</v>
      </c>
    </row>
    <row r="32" spans="1:18" ht="15" customHeight="1">
      <c r="A32" s="393"/>
      <c r="B32" s="395"/>
      <c r="C32" s="395"/>
      <c r="D32" s="397"/>
      <c r="F32" s="37"/>
      <c r="G32" s="35"/>
      <c r="L32" s="36"/>
      <c r="M32" s="38"/>
      <c r="O32" s="395"/>
      <c r="P32" s="395"/>
      <c r="Q32" s="397"/>
      <c r="R32" s="393"/>
    </row>
    <row r="33" spans="1:18" ht="15" customHeight="1">
      <c r="A33" s="393">
        <v>15</v>
      </c>
      <c r="B33" s="395" t="str">
        <f>VLOOKUP(A33,データ!$K$3:$N$26,2,0)</f>
        <v>古田　　楓</v>
      </c>
      <c r="C33" s="395" t="str">
        <f>VLOOKUP(A33,データ!$K$3:$N$26,3,0)</f>
        <v>②</v>
      </c>
      <c r="D33" s="397" t="str">
        <f>VLOOKUP(A33,データ!$K$3:$N$26,4,0)</f>
        <v>県岐阜商</v>
      </c>
      <c r="F33" s="37"/>
      <c r="M33" s="38"/>
      <c r="O33" s="395" t="str">
        <f>VLOOKUP(R33,データ!$K$3:$N$26,2,0)</f>
        <v>河田　更紗</v>
      </c>
      <c r="P33" s="395" t="str">
        <f>VLOOKUP(R33,データ!$K$3:$N$26,3,0)</f>
        <v>②</v>
      </c>
      <c r="Q33" s="397" t="str">
        <f>VLOOKUP(R33,データ!$K$3:$N$26,4,0)</f>
        <v>県岐阜商</v>
      </c>
      <c r="R33" s="393">
        <v>31</v>
      </c>
    </row>
    <row r="34" spans="1:18" ht="15" customHeight="1">
      <c r="A34" s="393"/>
      <c r="B34" s="395"/>
      <c r="C34" s="395"/>
      <c r="D34" s="397"/>
      <c r="E34" s="33"/>
      <c r="F34" s="35"/>
      <c r="M34" s="36"/>
      <c r="N34" s="34"/>
      <c r="O34" s="395"/>
      <c r="P34" s="395"/>
      <c r="Q34" s="397"/>
      <c r="R34" s="393"/>
    </row>
    <row r="35" spans="1:18" ht="15" customHeight="1">
      <c r="A35" s="393">
        <v>16</v>
      </c>
      <c r="B35" s="395" t="str">
        <f>データ!U51</f>
        <v>林　　香那</v>
      </c>
      <c r="C35" s="395" t="str">
        <f>データ!V51</f>
        <v>①</v>
      </c>
      <c r="D35" s="397" t="str">
        <f>データ!W51</f>
        <v>関</v>
      </c>
      <c r="E35" s="35"/>
      <c r="N35" s="36"/>
      <c r="O35" s="395" t="str">
        <f>データ!U47</f>
        <v>間宮　万結</v>
      </c>
      <c r="P35" s="395" t="str">
        <f>データ!V47</f>
        <v>②</v>
      </c>
      <c r="Q35" s="397" t="str">
        <f>データ!W47</f>
        <v>関</v>
      </c>
      <c r="R35" s="393">
        <v>32</v>
      </c>
    </row>
    <row r="36" spans="1:18" ht="15" customHeight="1">
      <c r="A36" s="393"/>
      <c r="B36" s="395"/>
      <c r="C36" s="395"/>
      <c r="D36" s="397"/>
      <c r="O36" s="395"/>
      <c r="P36" s="395"/>
      <c r="Q36" s="397"/>
      <c r="R36" s="393"/>
    </row>
    <row r="37" spans="1:18" ht="15" customHeight="1"/>
    <row r="38" spans="1:18" ht="12.25" customHeight="1">
      <c r="B38" s="394" t="s">
        <v>17</v>
      </c>
      <c r="C38" s="394"/>
      <c r="D38" s="394"/>
    </row>
    <row r="39" spans="1:18" ht="12.25" customHeight="1">
      <c r="B39" s="393"/>
      <c r="C39" s="32"/>
      <c r="D39" s="396"/>
      <c r="E39" s="39"/>
      <c r="F39" s="39"/>
      <c r="G39" s="39"/>
      <c r="H39" s="39"/>
    </row>
    <row r="40" spans="1:18" ht="12.25" customHeight="1">
      <c r="B40" s="393"/>
      <c r="C40" s="32"/>
      <c r="D40" s="396"/>
      <c r="E40" s="33"/>
      <c r="F40" s="42"/>
      <c r="G40" s="39"/>
      <c r="H40" s="39"/>
      <c r="I40" s="39"/>
      <c r="J40" s="39"/>
    </row>
    <row r="41" spans="1:18" ht="12.25" customHeight="1">
      <c r="B41" s="393"/>
      <c r="C41" s="32"/>
      <c r="D41" s="396"/>
      <c r="E41" s="35"/>
      <c r="G41" s="39"/>
      <c r="H41" s="39"/>
      <c r="I41" s="39"/>
      <c r="J41" s="39"/>
    </row>
    <row r="42" spans="1:18" ht="12.25" customHeight="1">
      <c r="B42" s="393"/>
      <c r="C42" s="32"/>
      <c r="D42" s="396"/>
      <c r="E42" s="39"/>
      <c r="F42" s="39"/>
      <c r="G42" s="39"/>
      <c r="H42" s="39"/>
    </row>
    <row r="43" spans="1:18" ht="12.25" customHeight="1">
      <c r="B43" s="394" t="s">
        <v>18</v>
      </c>
      <c r="C43" s="394"/>
      <c r="D43" s="394"/>
      <c r="E43" s="39"/>
      <c r="F43" s="39"/>
      <c r="G43" s="39"/>
      <c r="H43" s="39"/>
    </row>
    <row r="44" spans="1:18" ht="12.25" customHeight="1">
      <c r="B44" s="393"/>
      <c r="C44" s="32"/>
      <c r="D44" s="396"/>
      <c r="G44" s="39"/>
      <c r="H44" s="39"/>
    </row>
    <row r="45" spans="1:18" ht="12.25" customHeight="1">
      <c r="B45" s="393"/>
      <c r="C45" s="32"/>
      <c r="D45" s="396"/>
      <c r="E45" s="33"/>
      <c r="G45" s="39"/>
      <c r="H45" s="39"/>
    </row>
    <row r="46" spans="1:18" ht="12.25" customHeight="1">
      <c r="B46" s="393"/>
      <c r="C46" s="32"/>
      <c r="D46" s="396"/>
      <c r="E46" s="35"/>
      <c r="F46" s="33"/>
      <c r="G46" s="39"/>
      <c r="H46" s="39"/>
    </row>
    <row r="47" spans="1:18" ht="12.25" customHeight="1">
      <c r="B47" s="393"/>
      <c r="C47" s="32"/>
      <c r="D47" s="396"/>
      <c r="F47" s="37"/>
      <c r="G47" s="42"/>
      <c r="H47" s="39"/>
    </row>
    <row r="48" spans="1:18" ht="12.25" customHeight="1">
      <c r="B48" s="393"/>
      <c r="C48" s="32"/>
      <c r="D48" s="396"/>
      <c r="F48" s="37"/>
    </row>
    <row r="49" spans="2:6" ht="12.25" customHeight="1">
      <c r="B49" s="393"/>
      <c r="C49" s="32"/>
      <c r="D49" s="396"/>
      <c r="E49" s="33"/>
      <c r="F49" s="35"/>
    </row>
    <row r="50" spans="2:6" ht="12.25" customHeight="1">
      <c r="B50" s="393"/>
      <c r="C50" s="32"/>
      <c r="D50" s="396"/>
      <c r="E50" s="35"/>
    </row>
    <row r="51" spans="2:6" ht="12.25" customHeight="1">
      <c r="B51" s="393"/>
      <c r="C51" s="32"/>
      <c r="D51" s="396"/>
    </row>
    <row r="52" spans="2:6" ht="12.25" customHeight="1">
      <c r="B52" s="394" t="s">
        <v>19</v>
      </c>
      <c r="C52" s="394"/>
      <c r="D52" s="394"/>
    </row>
    <row r="53" spans="2:6" ht="12.25" customHeight="1">
      <c r="B53" s="393"/>
      <c r="C53" s="32"/>
      <c r="D53" s="396"/>
    </row>
    <row r="54" spans="2:6" ht="12.25" customHeight="1">
      <c r="B54" s="393"/>
      <c r="C54" s="32"/>
      <c r="D54" s="396"/>
      <c r="E54" s="33"/>
      <c r="F54" s="42"/>
    </row>
    <row r="55" spans="2:6" ht="12.25" customHeight="1">
      <c r="B55" s="393"/>
      <c r="C55" s="32"/>
      <c r="D55" s="396"/>
      <c r="E55" s="35"/>
    </row>
    <row r="56" spans="2:6" ht="12.25" customHeight="1">
      <c r="B56" s="393"/>
      <c r="C56" s="32"/>
      <c r="D56" s="396"/>
    </row>
  </sheetData>
  <mergeCells count="149">
    <mergeCell ref="R35:R36"/>
    <mergeCell ref="R31:R32"/>
    <mergeCell ref="R23:R24"/>
    <mergeCell ref="R25:R26"/>
    <mergeCell ref="R27:R28"/>
    <mergeCell ref="R33:R34"/>
    <mergeCell ref="Q27:Q28"/>
    <mergeCell ref="Q29:Q30"/>
    <mergeCell ref="Q31:Q32"/>
    <mergeCell ref="Q33:Q34"/>
    <mergeCell ref="R29:R30"/>
    <mergeCell ref="R5:R6"/>
    <mergeCell ref="R7:R8"/>
    <mergeCell ref="R9:R10"/>
    <mergeCell ref="R11:R12"/>
    <mergeCell ref="R13:R14"/>
    <mergeCell ref="P5:P6"/>
    <mergeCell ref="Q5:Q6"/>
    <mergeCell ref="Q7:Q8"/>
    <mergeCell ref="Q9:Q10"/>
    <mergeCell ref="Q11:Q12"/>
    <mergeCell ref="P7:P8"/>
    <mergeCell ref="P9:P10"/>
    <mergeCell ref="P11:P12"/>
    <mergeCell ref="R15:R16"/>
    <mergeCell ref="R17:R18"/>
    <mergeCell ref="R19:R20"/>
    <mergeCell ref="R21:R22"/>
    <mergeCell ref="O19:O20"/>
    <mergeCell ref="O21:O22"/>
    <mergeCell ref="O23:O24"/>
    <mergeCell ref="O25:O26"/>
    <mergeCell ref="Q23:Q24"/>
    <mergeCell ref="Q25:Q26"/>
    <mergeCell ref="P19:P20"/>
    <mergeCell ref="P21:P22"/>
    <mergeCell ref="P23:P24"/>
    <mergeCell ref="O15:O16"/>
    <mergeCell ref="P35:P36"/>
    <mergeCell ref="Q13:Q14"/>
    <mergeCell ref="P15:P16"/>
    <mergeCell ref="P25:P26"/>
    <mergeCell ref="Q17:Q18"/>
    <mergeCell ref="Q19:Q20"/>
    <mergeCell ref="Q21:Q22"/>
    <mergeCell ref="P17:P18"/>
    <mergeCell ref="Q15:Q16"/>
    <mergeCell ref="P13:P14"/>
    <mergeCell ref="P27:P28"/>
    <mergeCell ref="P29:P30"/>
    <mergeCell ref="P31:P32"/>
    <mergeCell ref="P33:P34"/>
    <mergeCell ref="Q35:Q36"/>
    <mergeCell ref="O5:O6"/>
    <mergeCell ref="O7:O8"/>
    <mergeCell ref="O9:O10"/>
    <mergeCell ref="O11:O12"/>
    <mergeCell ref="O13:O14"/>
    <mergeCell ref="D50:D51"/>
    <mergeCell ref="D53:D54"/>
    <mergeCell ref="B52:D52"/>
    <mergeCell ref="B27:B28"/>
    <mergeCell ref="B29:B30"/>
    <mergeCell ref="D46:D47"/>
    <mergeCell ref="B50:B51"/>
    <mergeCell ref="B53:B54"/>
    <mergeCell ref="B41:B42"/>
    <mergeCell ref="B44:B45"/>
    <mergeCell ref="D29:D30"/>
    <mergeCell ref="O33:O34"/>
    <mergeCell ref="O35:O36"/>
    <mergeCell ref="O27:O28"/>
    <mergeCell ref="D48:D49"/>
    <mergeCell ref="O31:O32"/>
    <mergeCell ref="O17:O18"/>
    <mergeCell ref="C31:C32"/>
    <mergeCell ref="O29:O30"/>
    <mergeCell ref="D55:D56"/>
    <mergeCell ref="D33:D34"/>
    <mergeCell ref="D35:D36"/>
    <mergeCell ref="D39:D40"/>
    <mergeCell ref="D41:D42"/>
    <mergeCell ref="C25:C26"/>
    <mergeCell ref="C27:C28"/>
    <mergeCell ref="D25:D26"/>
    <mergeCell ref="D27:D28"/>
    <mergeCell ref="C5:C6"/>
    <mergeCell ref="C7:C8"/>
    <mergeCell ref="C9:C10"/>
    <mergeCell ref="C11:C12"/>
    <mergeCell ref="C13:C14"/>
    <mergeCell ref="C15:C16"/>
    <mergeCell ref="C17:C18"/>
    <mergeCell ref="B35:B36"/>
    <mergeCell ref="B39:B40"/>
    <mergeCell ref="C19:C20"/>
    <mergeCell ref="C21:C22"/>
    <mergeCell ref="C23:C24"/>
    <mergeCell ref="C33:C34"/>
    <mergeCell ref="C35:C36"/>
    <mergeCell ref="C29:C30"/>
    <mergeCell ref="A5:A6"/>
    <mergeCell ref="A7:A8"/>
    <mergeCell ref="A9:A10"/>
    <mergeCell ref="A11:A12"/>
    <mergeCell ref="A13:A14"/>
    <mergeCell ref="A15:A16"/>
    <mergeCell ref="A17:A18"/>
    <mergeCell ref="A19:A20"/>
    <mergeCell ref="B55:B56"/>
    <mergeCell ref="B46:B47"/>
    <mergeCell ref="B48:B49"/>
    <mergeCell ref="B43:D43"/>
    <mergeCell ref="D44:D45"/>
    <mergeCell ref="D5:D6"/>
    <mergeCell ref="D7:D8"/>
    <mergeCell ref="D9:D10"/>
    <mergeCell ref="D11:D12"/>
    <mergeCell ref="D13:D14"/>
    <mergeCell ref="D15:D16"/>
    <mergeCell ref="D17:D18"/>
    <mergeCell ref="D31:D32"/>
    <mergeCell ref="D19:D20"/>
    <mergeCell ref="D21:D22"/>
    <mergeCell ref="D23:D24"/>
    <mergeCell ref="A21:A22"/>
    <mergeCell ref="B1:Q1"/>
    <mergeCell ref="D3:O3"/>
    <mergeCell ref="B38:D38"/>
    <mergeCell ref="B19:B20"/>
    <mergeCell ref="B21:B22"/>
    <mergeCell ref="B23:B24"/>
    <mergeCell ref="B25:B26"/>
    <mergeCell ref="A35:A36"/>
    <mergeCell ref="B5:B6"/>
    <mergeCell ref="B7:B8"/>
    <mergeCell ref="B9:B10"/>
    <mergeCell ref="B11:B12"/>
    <mergeCell ref="B13:B14"/>
    <mergeCell ref="B15:B16"/>
    <mergeCell ref="B17:B18"/>
    <mergeCell ref="B31:B32"/>
    <mergeCell ref="B33:B34"/>
    <mergeCell ref="A23:A24"/>
    <mergeCell ref="A25:A26"/>
    <mergeCell ref="A27:A28"/>
    <mergeCell ref="A29:A30"/>
    <mergeCell ref="A31:A32"/>
    <mergeCell ref="A33:A34"/>
  </mergeCells>
  <phoneticPr fontId="28"/>
  <conditionalFormatting sqref="B5:B6 D5:D6">
    <cfRule type="expression" dxfId="76" priority="3" stopIfTrue="1">
      <formula>ISERROR</formula>
    </cfRule>
  </conditionalFormatting>
  <conditionalFormatting sqref="O5:Q36 D7:D36 C5:C36 B7:B36">
    <cfRule type="expression" dxfId="75" priority="4" stopIfTrue="1">
      <formula>ISERROR(B5)</formula>
    </cfRule>
  </conditionalFormatting>
  <printOptions horizontalCentered="1" verticalCentered="1"/>
  <pageMargins left="0.25" right="0.25" top="0.75" bottom="0.75" header="0.3" footer="0.3"/>
  <pageSetup paperSize="9" scale="93" firstPageNumber="4294963191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T44"/>
  <sheetViews>
    <sheetView view="pageBreakPreview" topLeftCell="A11" zoomScale="85" zoomScaleNormal="100" zoomScaleSheetLayoutView="85" workbookViewId="0">
      <selection activeCell="B2" sqref="B1:B1048576"/>
    </sheetView>
  </sheetViews>
  <sheetFormatPr baseColWidth="10" defaultColWidth="9" defaultRowHeight="14"/>
  <cols>
    <col min="1" max="1" width="4.6640625" style="30" customWidth="1"/>
    <col min="2" max="2" width="11.6640625" style="30" customWidth="1"/>
    <col min="3" max="3" width="3.1640625" style="30" customWidth="1"/>
    <col min="4" max="4" width="12.1640625" style="60" customWidth="1"/>
    <col min="5" max="8" width="3.1640625" style="30" customWidth="1"/>
    <col min="9" max="9" width="3" style="30" customWidth="1"/>
    <col min="10" max="14" width="3.1640625" style="30" customWidth="1"/>
    <col min="15" max="15" width="11.6640625" style="30" customWidth="1"/>
    <col min="16" max="16" width="3.1640625" style="30" customWidth="1"/>
    <col min="17" max="17" width="12.1640625" style="60" customWidth="1"/>
    <col min="18" max="18" width="4.6640625" style="30" customWidth="1"/>
    <col min="19" max="19" width="9" style="30" bestFit="1"/>
    <col min="20" max="16384" width="9" style="30"/>
  </cols>
  <sheetData>
    <row r="1" spans="1:20" ht="24" customHeight="1">
      <c r="B1" s="376" t="str">
        <f>男子Ｓ!B1</f>
        <v>令和2年度　岐阜県高等学校テニス新人大会</v>
      </c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</row>
    <row r="2" spans="1:20" ht="24" customHeight="1"/>
    <row r="3" spans="1:20" ht="24" customHeight="1">
      <c r="D3" s="376" t="s">
        <v>21</v>
      </c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1"/>
    </row>
    <row r="4" spans="1:20" ht="24" customHeight="1"/>
    <row r="5" spans="1:20" ht="24" customHeight="1">
      <c r="A5" s="393">
        <v>1</v>
      </c>
      <c r="B5" s="43" t="str">
        <f>データ!Q62</f>
        <v>川田　駿実</v>
      </c>
      <c r="C5" s="43" t="str">
        <f>データ!R62</f>
        <v>②</v>
      </c>
      <c r="D5" s="398" t="str">
        <f>データ!S62</f>
        <v>麗澤瑞浪</v>
      </c>
      <c r="E5" s="42"/>
      <c r="N5" s="42"/>
      <c r="O5" s="43" t="str">
        <f>データ!Q66</f>
        <v>後藤　希生</v>
      </c>
      <c r="P5" s="43" t="str">
        <f>データ!R66</f>
        <v>①</v>
      </c>
      <c r="Q5" s="398" t="str">
        <f>データ!S66</f>
        <v>県岐阜商</v>
      </c>
      <c r="R5" s="393">
        <v>13</v>
      </c>
    </row>
    <row r="6" spans="1:20" ht="24" customHeight="1">
      <c r="A6" s="393"/>
      <c r="B6" s="44" t="str">
        <f>データ!Q63</f>
        <v>石埜　光輝</v>
      </c>
      <c r="C6" s="44" t="str">
        <f>データ!R63</f>
        <v>②</v>
      </c>
      <c r="D6" s="398"/>
      <c r="F6" s="33"/>
      <c r="M6" s="34"/>
      <c r="O6" s="44" t="str">
        <f>データ!Q67</f>
        <v>小川　拳斗</v>
      </c>
      <c r="P6" s="44" t="str">
        <f>データ!R67</f>
        <v>①</v>
      </c>
      <c r="Q6" s="398"/>
      <c r="R6" s="393"/>
    </row>
    <row r="7" spans="1:20" ht="24" customHeight="1">
      <c r="A7" s="393">
        <v>2</v>
      </c>
      <c r="B7" s="43" t="str">
        <f>VLOOKUP(男子Ｄ!A7,データ!$P$3:$U$22,2,0)</f>
        <v>木股直太郎</v>
      </c>
      <c r="C7" s="43" t="str">
        <f>VLOOKUP(男子Ｄ!A7,データ!$P$3:$U$22,3,0)</f>
        <v>①</v>
      </c>
      <c r="D7" s="398" t="str">
        <f>VLOOKUP(A7,データ!$P$3:$U$22,6,0)</f>
        <v>加納</v>
      </c>
      <c r="F7" s="37"/>
      <c r="M7" s="38"/>
      <c r="O7" s="43" t="str">
        <f>VLOOKUP(R7,データ!$P$3:$U$22,2,0)</f>
        <v>熊本　優弥</v>
      </c>
      <c r="P7" s="43" t="str">
        <f>VLOOKUP(R7,データ!$P$3:$U$22,3,0)</f>
        <v>②</v>
      </c>
      <c r="Q7" s="398" t="str">
        <f>VLOOKUP(R7,データ!$P$3:$U$22,6,0)</f>
        <v>麗澤瑞浪</v>
      </c>
      <c r="R7" s="393">
        <v>14</v>
      </c>
    </row>
    <row r="8" spans="1:20" ht="24" customHeight="1">
      <c r="A8" s="393"/>
      <c r="B8" s="44" t="str">
        <f>VLOOKUP(男子Ｄ!A7,データ!$P$3:$U$22,4,0)</f>
        <v>棚橋　佑弥</v>
      </c>
      <c r="C8" s="44" t="str">
        <f>VLOOKUP(男子Ｄ!A7,データ!$P$3:$U$22,5,0)</f>
        <v>①</v>
      </c>
      <c r="D8" s="398" t="e">
        <f>VLOOKUP(男子Ｄ!B8,データ!$P$3:$U$22,2,1)</f>
        <v>#N/A</v>
      </c>
      <c r="E8" s="33"/>
      <c r="F8" s="35"/>
      <c r="G8" s="33"/>
      <c r="L8" s="34"/>
      <c r="M8" s="36"/>
      <c r="N8" s="34"/>
      <c r="O8" s="44" t="str">
        <f>VLOOKUP(R7,データ!$P$3:$U$22,4,0)</f>
        <v>纐纈　晟留</v>
      </c>
      <c r="P8" s="44" t="str">
        <f>VLOOKUP(R7,データ!$P$3:$U$22,5,0)</f>
        <v>①</v>
      </c>
      <c r="Q8" s="398" t="e">
        <f>VLOOKUP(男子Ｄ!O8,データ!$P$3:$U$22,2,1)</f>
        <v>#N/A</v>
      </c>
      <c r="R8" s="393"/>
    </row>
    <row r="9" spans="1:20" ht="24" customHeight="1">
      <c r="A9" s="393">
        <v>3</v>
      </c>
      <c r="B9" s="43" t="str">
        <f>VLOOKUP(男子Ｄ!A9,データ!$P$3:$U$22,2,0)</f>
        <v>森　　亮輔</v>
      </c>
      <c r="C9" s="43" t="str">
        <f>VLOOKUP(男子Ｄ!A9,データ!$P$3:$U$22,3,0)</f>
        <v>②</v>
      </c>
      <c r="D9" s="398" t="str">
        <f>VLOOKUP(A9,データ!$P$3:$U$22,6,0)</f>
        <v>大垣西</v>
      </c>
      <c r="E9" s="35"/>
      <c r="G9" s="37"/>
      <c r="L9" s="38"/>
      <c r="N9" s="36"/>
      <c r="O9" s="43" t="str">
        <f>VLOOKUP(R9,データ!$P$3:$U$22,2,0)</f>
        <v>亀谷　尚央</v>
      </c>
      <c r="P9" s="43" t="str">
        <f>VLOOKUP(R9,データ!$P$3:$U$22,3,0)</f>
        <v>②</v>
      </c>
      <c r="Q9" s="398" t="str">
        <f>VLOOKUP(R9,データ!$P$3:$U$22,6,0)</f>
        <v>加茂</v>
      </c>
      <c r="R9" s="393">
        <v>15</v>
      </c>
    </row>
    <row r="10" spans="1:20" ht="24" customHeight="1">
      <c r="A10" s="393"/>
      <c r="B10" s="44" t="str">
        <f>VLOOKUP(男子Ｄ!A9,データ!$P$3:$U$22,4,0)</f>
        <v>小川丈十史</v>
      </c>
      <c r="C10" s="44" t="str">
        <f>VLOOKUP(男子Ｄ!A9,データ!$P$3:$U$22,5,0)</f>
        <v>①</v>
      </c>
      <c r="D10" s="398" t="e">
        <f>VLOOKUP(男子Ｄ!B10,データ!$P$3:$U$22,2,1)</f>
        <v>#N/A</v>
      </c>
      <c r="G10" s="37"/>
      <c r="L10" s="38"/>
      <c r="O10" s="44" t="str">
        <f>VLOOKUP(R9,データ!$P$3:$U$22,4,0)</f>
        <v>辻　　洸瑠</v>
      </c>
      <c r="P10" s="44" t="str">
        <f>VLOOKUP(R9,データ!$P$3:$U$22,5,0)</f>
        <v>②</v>
      </c>
      <c r="Q10" s="398" t="e">
        <f>VLOOKUP(男子Ｄ!O10,データ!$P$3:$U$22,2,1)</f>
        <v>#N/A</v>
      </c>
      <c r="R10" s="393"/>
    </row>
    <row r="11" spans="1:20" ht="24" customHeight="1">
      <c r="A11" s="393">
        <v>4</v>
      </c>
      <c r="B11" s="43" t="str">
        <f>VLOOKUP(男子Ｄ!A11,データ!$P$3:$U$22,2,0)</f>
        <v>山田　佳生</v>
      </c>
      <c r="C11" s="43" t="str">
        <f>VLOOKUP(男子Ｄ!A11,データ!$P$3:$U$22,3,0)</f>
        <v>①</v>
      </c>
      <c r="D11" s="398" t="str">
        <f>VLOOKUP(A11,データ!$P$3:$U$22,6,0)</f>
        <v>郡上</v>
      </c>
      <c r="G11" s="37"/>
      <c r="H11" s="33"/>
      <c r="K11" s="34"/>
      <c r="L11" s="38"/>
      <c r="O11" s="43" t="str">
        <f>VLOOKUP(R11,データ!$P$3:$U$22,2,0)</f>
        <v>藤井　悠成</v>
      </c>
      <c r="P11" s="43" t="str">
        <f>VLOOKUP(R11,データ!$P$3:$U$22,3,0)</f>
        <v>②</v>
      </c>
      <c r="Q11" s="398" t="str">
        <f>VLOOKUP(R11,データ!$P$3:$U$22,6,0)</f>
        <v>大垣南</v>
      </c>
      <c r="R11" s="393">
        <v>16</v>
      </c>
    </row>
    <row r="12" spans="1:20" ht="24" customHeight="1">
      <c r="A12" s="393"/>
      <c r="B12" s="44" t="str">
        <f>VLOOKUP(男子Ｄ!A11,データ!$P$3:$U$22,4,0)</f>
        <v>高垣　　柊</v>
      </c>
      <c r="C12" s="44" t="str">
        <f>VLOOKUP(男子Ｄ!A11,データ!$P$3:$U$22,5,0)</f>
        <v>①</v>
      </c>
      <c r="D12" s="398" t="e">
        <f>VLOOKUP(男子Ｄ!B12,データ!$P$3:$U$22,2,1)</f>
        <v>#N/A</v>
      </c>
      <c r="E12" s="33"/>
      <c r="G12" s="37"/>
      <c r="H12" s="37"/>
      <c r="K12" s="38"/>
      <c r="L12" s="38"/>
      <c r="N12" s="34"/>
      <c r="O12" s="44" t="str">
        <f>VLOOKUP(R11,データ!$P$3:$U$22,4,0)</f>
        <v>吉安　皇雅</v>
      </c>
      <c r="P12" s="44" t="str">
        <f>VLOOKUP(R11,データ!$P$3:$U$22,5,0)</f>
        <v>②</v>
      </c>
      <c r="Q12" s="398" t="e">
        <f>VLOOKUP(男子Ｄ!O12,データ!$P$3:$U$22,2,1)</f>
        <v>#N/A</v>
      </c>
      <c r="R12" s="393"/>
    </row>
    <row r="13" spans="1:20" ht="24" customHeight="1">
      <c r="A13" s="393">
        <v>5</v>
      </c>
      <c r="B13" s="43" t="str">
        <f>VLOOKUP(男子Ｄ!A13,データ!$P$3:$U$22,2,0)</f>
        <v>松本　拓海</v>
      </c>
      <c r="C13" s="43" t="str">
        <f>VLOOKUP(男子Ｄ!A13,データ!$P$3:$U$22,3,0)</f>
        <v>②</v>
      </c>
      <c r="D13" s="398" t="str">
        <f>VLOOKUP(A13,データ!$P$3:$U$22,6,0)</f>
        <v>岐南工</v>
      </c>
      <c r="E13" s="35"/>
      <c r="F13" s="33"/>
      <c r="G13" s="35"/>
      <c r="H13" s="37"/>
      <c r="K13" s="38"/>
      <c r="L13" s="36"/>
      <c r="M13" s="34"/>
      <c r="N13" s="36"/>
      <c r="O13" s="43" t="str">
        <f>VLOOKUP(R13,データ!$P$3:$U$22,2,0)</f>
        <v>高橋　宗佑</v>
      </c>
      <c r="P13" s="43" t="str">
        <f>VLOOKUP(R13,データ!$P$3:$U$22,3,0)</f>
        <v>②</v>
      </c>
      <c r="Q13" s="398" t="str">
        <f>VLOOKUP(R13,データ!$P$3:$U$22,6,0)</f>
        <v>麗澤瑞浪</v>
      </c>
      <c r="R13" s="393">
        <v>17</v>
      </c>
    </row>
    <row r="14" spans="1:20" ht="24" customHeight="1">
      <c r="A14" s="393"/>
      <c r="B14" s="44" t="str">
        <f>VLOOKUP(男子Ｄ!A13,データ!$P$3:$U$22,4,0)</f>
        <v>青山　竜也</v>
      </c>
      <c r="C14" s="44" t="str">
        <f>VLOOKUP(男子Ｄ!A13,データ!$P$3:$U$22,5,0)</f>
        <v>②</v>
      </c>
      <c r="D14" s="398" t="e">
        <f>VLOOKUP(男子Ｄ!B14,データ!$P$3:$U$22,2,1)</f>
        <v>#N/A</v>
      </c>
      <c r="F14" s="37"/>
      <c r="H14" s="37"/>
      <c r="K14" s="38"/>
      <c r="M14" s="38"/>
      <c r="O14" s="44" t="str">
        <f>VLOOKUP(R13,データ!$P$3:$U$22,4,0)</f>
        <v>松﨑　友哉</v>
      </c>
      <c r="P14" s="44" t="str">
        <f>VLOOKUP(R13,データ!$P$3:$U$22,5,0)</f>
        <v>②</v>
      </c>
      <c r="Q14" s="398" t="e">
        <f>VLOOKUP(男子Ｄ!O14,データ!$P$3:$U$22,2,1)</f>
        <v>#N/A</v>
      </c>
      <c r="R14" s="393"/>
      <c r="S14" s="39"/>
      <c r="T14" s="39"/>
    </row>
    <row r="15" spans="1:20" ht="24" customHeight="1">
      <c r="A15" s="393">
        <v>6</v>
      </c>
      <c r="B15" s="43" t="str">
        <f>VLOOKUP(男子Ｄ!A15,データ!$P$3:$U$22,2,0)</f>
        <v>淺野　洸司</v>
      </c>
      <c r="C15" s="43" t="str">
        <f>VLOOKUP(男子Ｄ!A15,データ!$P$3:$U$22,3,0)</f>
        <v>②</v>
      </c>
      <c r="D15" s="398" t="str">
        <f>VLOOKUP(A15,データ!$P$3:$U$22,6,0)</f>
        <v>麗澤瑞浪</v>
      </c>
      <c r="E15" s="42"/>
      <c r="F15" s="35"/>
      <c r="H15" s="37"/>
      <c r="K15" s="38"/>
      <c r="M15" s="36"/>
      <c r="N15" s="42"/>
      <c r="O15" s="43" t="str">
        <f>VLOOKUP(R15,データ!$P$3:$U$22,2,0)</f>
        <v>山下　湧登</v>
      </c>
      <c r="P15" s="43" t="str">
        <f>VLOOKUP(R15,データ!$P$3:$U$22,3,0)</f>
        <v>②</v>
      </c>
      <c r="Q15" s="398" t="str">
        <f>VLOOKUP(R15,データ!$P$3:$U$22,6,0)</f>
        <v>郡上</v>
      </c>
      <c r="R15" s="393">
        <v>18</v>
      </c>
      <c r="S15" s="39"/>
      <c r="T15" s="39"/>
    </row>
    <row r="16" spans="1:20" ht="24" customHeight="1">
      <c r="A16" s="393"/>
      <c r="B16" s="44" t="str">
        <f>VLOOKUP(男子Ｄ!A15,データ!$P$3:$U$22,4,0)</f>
        <v>菅沼　慶太</v>
      </c>
      <c r="C16" s="44" t="str">
        <f>VLOOKUP(男子Ｄ!A15,データ!$P$3:$U$22,5,0)</f>
        <v>①</v>
      </c>
      <c r="D16" s="398" t="e">
        <f>VLOOKUP(男子Ｄ!B16,データ!$P$3:$U$22,2,1)</f>
        <v>#N/A</v>
      </c>
      <c r="H16" s="37"/>
      <c r="I16" s="40"/>
      <c r="J16" s="42"/>
      <c r="K16" s="38"/>
      <c r="O16" s="44" t="str">
        <f>VLOOKUP(R15,データ!$P$3:$U$22,4,0)</f>
        <v>戸田　涼太</v>
      </c>
      <c r="P16" s="44" t="str">
        <f>VLOOKUP(R15,データ!$P$3:$U$22,5,0)</f>
        <v>②</v>
      </c>
      <c r="Q16" s="398" t="e">
        <f>VLOOKUP(男子Ｄ!O16,データ!$P$3:$U$22,2,1)</f>
        <v>#N/A</v>
      </c>
      <c r="R16" s="393"/>
    </row>
    <row r="17" spans="1:18" ht="24" customHeight="1">
      <c r="A17" s="393">
        <v>7</v>
      </c>
      <c r="B17" s="43" t="str">
        <f>VLOOKUP(男子Ｄ!A17,データ!$P$3:$U$22,2,0)</f>
        <v>豊吉　柊人</v>
      </c>
      <c r="C17" s="43" t="str">
        <f>VLOOKUP(男子Ｄ!A17,データ!$P$3:$U$22,3,0)</f>
        <v>②</v>
      </c>
      <c r="D17" s="398" t="str">
        <f>VLOOKUP(A17,データ!$P$3:$U$22,6,0)</f>
        <v>県岐阜商</v>
      </c>
      <c r="E17" s="42"/>
      <c r="H17" s="37"/>
      <c r="K17" s="38"/>
      <c r="N17" s="42"/>
      <c r="O17" s="43" t="str">
        <f>VLOOKUP(R17,データ!$P$3:$U$22,2,0)</f>
        <v>座馬　　陸</v>
      </c>
      <c r="P17" s="43" t="str">
        <f>VLOOKUP(R17,データ!$P$3:$U$22,3,0)</f>
        <v>①</v>
      </c>
      <c r="Q17" s="398" t="str">
        <f>VLOOKUP(R17,データ!$P$3:$U$22,6,0)</f>
        <v>県岐阜商</v>
      </c>
      <c r="R17" s="393">
        <v>19</v>
      </c>
    </row>
    <row r="18" spans="1:18" ht="24" customHeight="1">
      <c r="A18" s="393"/>
      <c r="B18" s="44" t="str">
        <f>VLOOKUP(男子Ｄ!A17,データ!$P$3:$U$22,4,0)</f>
        <v>藤本　博文</v>
      </c>
      <c r="C18" s="44" t="str">
        <f>VLOOKUP(男子Ｄ!A17,データ!$P$3:$U$22,5,0)</f>
        <v>②</v>
      </c>
      <c r="D18" s="398" t="e">
        <f>VLOOKUP(男子Ｄ!B18,データ!$P$3:$U$22,2,1)</f>
        <v>#N/A</v>
      </c>
      <c r="F18" s="33"/>
      <c r="H18" s="37"/>
      <c r="K18" s="38"/>
      <c r="M18" s="34"/>
      <c r="O18" s="44" t="str">
        <f>VLOOKUP(R17,データ!$P$3:$U$22,4,0)</f>
        <v>森　　映琉</v>
      </c>
      <c r="P18" s="44" t="str">
        <f>VLOOKUP(R17,データ!$P$3:$U$22,5,0)</f>
        <v>②</v>
      </c>
      <c r="Q18" s="398" t="e">
        <f>VLOOKUP(男子Ｄ!O18,データ!$P$3:$U$22,2,1)</f>
        <v>#N/A</v>
      </c>
      <c r="R18" s="393"/>
    </row>
    <row r="19" spans="1:18" ht="24" customHeight="1">
      <c r="A19" s="393">
        <v>8</v>
      </c>
      <c r="B19" s="43" t="str">
        <f>VLOOKUP(男子Ｄ!A19,データ!$P$3:$U$22,2,0)</f>
        <v>栗木　絵世</v>
      </c>
      <c r="C19" s="43" t="str">
        <f>VLOOKUP(男子Ｄ!A19,データ!$P$3:$U$22,3,0)</f>
        <v>②</v>
      </c>
      <c r="D19" s="398" t="str">
        <f>VLOOKUP(A19,データ!$P$3:$U$22,6,0)</f>
        <v>岐阜工</v>
      </c>
      <c r="F19" s="37"/>
      <c r="H19" s="37"/>
      <c r="K19" s="38"/>
      <c r="M19" s="38"/>
      <c r="O19" s="43" t="str">
        <f>VLOOKUP(R19,データ!$P$3:$U$22,2,0)</f>
        <v>成澤　　曜</v>
      </c>
      <c r="P19" s="43" t="str">
        <f>VLOOKUP(R19,データ!$P$3:$U$22,3,0)</f>
        <v>②</v>
      </c>
      <c r="Q19" s="398" t="str">
        <f>VLOOKUP(R19,データ!$P$3:$U$22,6,0)</f>
        <v>岐阜</v>
      </c>
      <c r="R19" s="393">
        <v>20</v>
      </c>
    </row>
    <row r="20" spans="1:18" ht="24" customHeight="1">
      <c r="A20" s="393"/>
      <c r="B20" s="44" t="str">
        <f>VLOOKUP(男子Ｄ!A19,データ!$P$3:$U$22,4,0)</f>
        <v>若森　大和</v>
      </c>
      <c r="C20" s="44" t="str">
        <f>VLOOKUP(男子Ｄ!A19,データ!$P$3:$U$22,5,0)</f>
        <v>②</v>
      </c>
      <c r="D20" s="398" t="e">
        <f>VLOOKUP(男子Ｄ!B20,データ!$P$3:$U$22,2,1)</f>
        <v>#N/A</v>
      </c>
      <c r="E20" s="33"/>
      <c r="F20" s="35"/>
      <c r="G20" s="33"/>
      <c r="H20" s="37"/>
      <c r="K20" s="38"/>
      <c r="L20" s="34"/>
      <c r="M20" s="36"/>
      <c r="N20" s="34"/>
      <c r="O20" s="44" t="str">
        <f>VLOOKUP(R19,データ!$P$3:$U$22,4,0)</f>
        <v>河口明日翔</v>
      </c>
      <c r="P20" s="44" t="str">
        <f>VLOOKUP(R19,データ!$P$3:$U$22,5,0)</f>
        <v>②</v>
      </c>
      <c r="Q20" s="398" t="e">
        <f>VLOOKUP(男子Ｄ!O20,データ!$P$3:$U$22,2,1)</f>
        <v>#N/A</v>
      </c>
      <c r="R20" s="393"/>
    </row>
    <row r="21" spans="1:18" ht="24" customHeight="1">
      <c r="A21" s="393">
        <v>9</v>
      </c>
      <c r="B21" s="43" t="str">
        <f>VLOOKUP(男子Ｄ!A21,データ!$P$3:$U$22,2,0)</f>
        <v>早崎　善貴</v>
      </c>
      <c r="C21" s="43" t="str">
        <f>VLOOKUP(男子Ｄ!A21,データ!$P$3:$U$22,3,0)</f>
        <v>②</v>
      </c>
      <c r="D21" s="398" t="str">
        <f>VLOOKUP(A21,データ!$P$3:$U$22,6,0)</f>
        <v>大垣東</v>
      </c>
      <c r="E21" s="35"/>
      <c r="G21" s="37"/>
      <c r="H21" s="37"/>
      <c r="K21" s="38"/>
      <c r="L21" s="38"/>
      <c r="N21" s="36"/>
      <c r="O21" s="43" t="str">
        <f>VLOOKUP(R21,データ!$P$3:$U$22,2,0)</f>
        <v>水野峻太朗</v>
      </c>
      <c r="P21" s="43" t="str">
        <f>VLOOKUP(R21,データ!$P$3:$U$22,3,0)</f>
        <v>②</v>
      </c>
      <c r="Q21" s="398" t="str">
        <f>VLOOKUP(R21,データ!$P$3:$U$22,6,0)</f>
        <v>郡上</v>
      </c>
      <c r="R21" s="393">
        <v>21</v>
      </c>
    </row>
    <row r="22" spans="1:18" ht="24" customHeight="1">
      <c r="A22" s="393"/>
      <c r="B22" s="44" t="str">
        <f>VLOOKUP(男子Ｄ!A21,データ!$P$3:$U$22,4,0)</f>
        <v>弓削　颯大</v>
      </c>
      <c r="C22" s="44" t="str">
        <f>VLOOKUP(男子Ｄ!A21,データ!$P$3:$U$22,5,0)</f>
        <v>①</v>
      </c>
      <c r="D22" s="398" t="e">
        <f>VLOOKUP(男子Ｄ!B22,データ!$P$3:$U$22,2,1)</f>
        <v>#N/A</v>
      </c>
      <c r="G22" s="37"/>
      <c r="H22" s="35"/>
      <c r="K22" s="36"/>
      <c r="L22" s="38"/>
      <c r="O22" s="44" t="str">
        <f>VLOOKUP(R21,データ!$P$3:$U$22,4,0)</f>
        <v>入木田颯真</v>
      </c>
      <c r="P22" s="44" t="str">
        <f>VLOOKUP(R21,データ!$P$3:$U$22,5,0)</f>
        <v>②</v>
      </c>
      <c r="Q22" s="398" t="e">
        <f>VLOOKUP(男子Ｄ!O22,データ!$P$3:$U$22,2,1)</f>
        <v>#N/A</v>
      </c>
      <c r="R22" s="393"/>
    </row>
    <row r="23" spans="1:18" ht="24" customHeight="1">
      <c r="A23" s="393">
        <v>10</v>
      </c>
      <c r="B23" s="43" t="str">
        <f>VLOOKUP(男子Ｄ!A23,データ!$P$3:$U$22,2,0)</f>
        <v>川路　夏生</v>
      </c>
      <c r="C23" s="43" t="str">
        <f>VLOOKUP(男子Ｄ!A23,データ!$P$3:$U$22,3,0)</f>
        <v>②</v>
      </c>
      <c r="D23" s="398" t="str">
        <f>VLOOKUP(A23,データ!$P$3:$U$22,6,0)</f>
        <v>可児工</v>
      </c>
      <c r="G23" s="37"/>
      <c r="L23" s="38"/>
      <c r="O23" s="43" t="str">
        <f>VLOOKUP(R23,データ!$P$3:$U$22,2,0)</f>
        <v>鈴木　　頼</v>
      </c>
      <c r="P23" s="43" t="str">
        <f>VLOOKUP(R23,データ!$P$3:$U$22,3,0)</f>
        <v>①</v>
      </c>
      <c r="Q23" s="398" t="str">
        <f>VLOOKUP(R23,データ!$P$3:$U$22,6,0)</f>
        <v>多治見北</v>
      </c>
      <c r="R23" s="393">
        <v>22</v>
      </c>
    </row>
    <row r="24" spans="1:18" ht="24" customHeight="1">
      <c r="A24" s="393"/>
      <c r="B24" s="44" t="str">
        <f>VLOOKUP(男子Ｄ!A23,データ!$P$3:$U$22,4,0)</f>
        <v>加藤　晃大</v>
      </c>
      <c r="C24" s="44" t="str">
        <f>VLOOKUP(男子Ｄ!A23,データ!$P$3:$U$22,5,0)</f>
        <v>②</v>
      </c>
      <c r="D24" s="398" t="e">
        <f>VLOOKUP(男子Ｄ!B24,データ!$P$3:$U$22,2,1)</f>
        <v>#N/A</v>
      </c>
      <c r="E24" s="33"/>
      <c r="G24" s="37"/>
      <c r="L24" s="38"/>
      <c r="N24" s="34"/>
      <c r="O24" s="44" t="str">
        <f>VLOOKUP(R23,データ!$P$3:$U$22,4,0)</f>
        <v>桂田　雅己</v>
      </c>
      <c r="P24" s="44" t="str">
        <f>VLOOKUP(R23,データ!$P$3:$U$22,5,0)</f>
        <v>①</v>
      </c>
      <c r="Q24" s="398" t="e">
        <f>VLOOKUP(男子Ｄ!O24,データ!$P$3:$U$22,2,1)</f>
        <v>#N/A</v>
      </c>
      <c r="R24" s="393"/>
    </row>
    <row r="25" spans="1:18" ht="24" customHeight="1">
      <c r="A25" s="393">
        <v>11</v>
      </c>
      <c r="B25" s="43" t="str">
        <f>VLOOKUP(男子Ｄ!A25,データ!$P$3:$U$22,2,0)</f>
        <v>木村　祐介</v>
      </c>
      <c r="C25" s="43" t="str">
        <f>VLOOKUP(男子Ｄ!A25,データ!$P$3:$U$22,3,0)</f>
        <v>②</v>
      </c>
      <c r="D25" s="398" t="str">
        <f>VLOOKUP(A25,データ!$P$3:$U$22,6,0)</f>
        <v>各務原</v>
      </c>
      <c r="E25" s="35"/>
      <c r="F25" s="33"/>
      <c r="G25" s="35"/>
      <c r="L25" s="36"/>
      <c r="M25" s="34"/>
      <c r="N25" s="36"/>
      <c r="O25" s="43" t="str">
        <f>VLOOKUP(R25,データ!$P$3:$U$22,2,0)</f>
        <v>伊藤　優佑</v>
      </c>
      <c r="P25" s="43" t="str">
        <f>VLOOKUP(R25,データ!$P$3:$U$22,3,0)</f>
        <v>②</v>
      </c>
      <c r="Q25" s="398" t="str">
        <f>VLOOKUP(R25,データ!$P$3:$U$22,6,0)</f>
        <v>可児</v>
      </c>
      <c r="R25" s="393">
        <v>23</v>
      </c>
    </row>
    <row r="26" spans="1:18" ht="24" customHeight="1">
      <c r="A26" s="393"/>
      <c r="B26" s="44" t="str">
        <f>VLOOKUP(男子Ｄ!A25,データ!$P$3:$U$22,4,0)</f>
        <v>渡辺　　駿</v>
      </c>
      <c r="C26" s="44" t="str">
        <f>VLOOKUP(男子Ｄ!A25,データ!$P$3:$U$22,5,0)</f>
        <v>②</v>
      </c>
      <c r="D26" s="398" t="e">
        <f>VLOOKUP(男子Ｄ!B26,データ!$P$3:$U$22,2,1)</f>
        <v>#N/A</v>
      </c>
      <c r="F26" s="37"/>
      <c r="M26" s="38"/>
      <c r="O26" s="44" t="str">
        <f>VLOOKUP(R25,データ!$P$3:$U$22,4,0)</f>
        <v>尾崎　草太</v>
      </c>
      <c r="P26" s="44" t="str">
        <f>VLOOKUP(R25,データ!$P$3:$U$22,5,0)</f>
        <v>②</v>
      </c>
      <c r="Q26" s="398" t="e">
        <f>VLOOKUP(男子Ｄ!O26,データ!$P$3:$U$22,2,1)</f>
        <v>#N/A</v>
      </c>
      <c r="R26" s="393"/>
    </row>
    <row r="27" spans="1:18" ht="24" customHeight="1">
      <c r="A27" s="393">
        <v>12</v>
      </c>
      <c r="B27" s="43" t="str">
        <f>データ!Q68</f>
        <v>立石　真也</v>
      </c>
      <c r="C27" s="43" t="str">
        <f>データ!R68</f>
        <v>②</v>
      </c>
      <c r="D27" s="398" t="str">
        <f>データ!S68</f>
        <v>麗澤瑞浪</v>
      </c>
      <c r="E27" s="42"/>
      <c r="F27" s="35"/>
      <c r="M27" s="36"/>
      <c r="N27" s="42"/>
      <c r="O27" s="43" t="str">
        <f>データ!Q64</f>
        <v>村田　英夢</v>
      </c>
      <c r="P27" s="43" t="str">
        <f>データ!R64</f>
        <v>②</v>
      </c>
      <c r="Q27" s="398" t="str">
        <f>データ!S64</f>
        <v>麗澤瑞浪</v>
      </c>
      <c r="R27" s="393">
        <v>24</v>
      </c>
    </row>
    <row r="28" spans="1:18" ht="24" customHeight="1">
      <c r="A28" s="393"/>
      <c r="B28" s="44" t="str">
        <f>データ!Q69</f>
        <v>岩井　雄大</v>
      </c>
      <c r="C28" s="44" t="str">
        <f>データ!R69</f>
        <v>①</v>
      </c>
      <c r="D28" s="398"/>
      <c r="O28" s="44" t="str">
        <f>データ!Q65</f>
        <v>森島　哲太</v>
      </c>
      <c r="P28" s="44" t="str">
        <f>データ!R65</f>
        <v>①</v>
      </c>
      <c r="Q28" s="398"/>
      <c r="R28" s="393"/>
    </row>
    <row r="29" spans="1:18" ht="24" customHeight="1"/>
    <row r="30" spans="1:18" ht="24" customHeight="1">
      <c r="B30" s="30" t="s">
        <v>17</v>
      </c>
    </row>
    <row r="31" spans="1:18" ht="24" customHeight="1">
      <c r="B31" s="32"/>
      <c r="C31" s="32"/>
      <c r="D31" s="399"/>
    </row>
    <row r="32" spans="1:18" ht="24" customHeight="1">
      <c r="B32" s="32"/>
      <c r="C32" s="32"/>
      <c r="D32" s="399"/>
      <c r="E32" s="41"/>
      <c r="F32" s="33"/>
    </row>
    <row r="33" spans="2:8" ht="24" customHeight="1">
      <c r="B33" s="32"/>
      <c r="C33" s="32"/>
      <c r="D33" s="399"/>
      <c r="E33" s="42"/>
      <c r="F33" s="35"/>
      <c r="G33" s="34"/>
      <c r="H33" s="41"/>
    </row>
    <row r="34" spans="2:8" ht="24" customHeight="1">
      <c r="B34" s="32"/>
      <c r="C34" s="32"/>
      <c r="D34" s="399"/>
    </row>
    <row r="35" spans="2:8" ht="14.5" customHeight="1"/>
    <row r="36" spans="2:8" ht="14.5" customHeight="1"/>
    <row r="37" spans="2:8" ht="14.5" customHeight="1"/>
    <row r="38" spans="2:8" ht="14.5" customHeight="1"/>
    <row r="39" spans="2:8" ht="14.5" customHeight="1"/>
    <row r="40" spans="2:8" ht="14.5" customHeight="1"/>
    <row r="41" spans="2:8" ht="14.5" customHeight="1"/>
    <row r="42" spans="2:8" ht="14.5" customHeight="1"/>
    <row r="43" spans="2:8" ht="14.5" customHeight="1"/>
    <row r="44" spans="2:8" ht="14.5" customHeight="1"/>
  </sheetData>
  <mergeCells count="52">
    <mergeCell ref="R5:R6"/>
    <mergeCell ref="R7:R8"/>
    <mergeCell ref="R9:R10"/>
    <mergeCell ref="R11:R12"/>
    <mergeCell ref="R13:R14"/>
    <mergeCell ref="D25:D26"/>
    <mergeCell ref="D27:D28"/>
    <mergeCell ref="D31:D32"/>
    <mergeCell ref="R15:R16"/>
    <mergeCell ref="R17:R18"/>
    <mergeCell ref="R19:R20"/>
    <mergeCell ref="Q15:Q16"/>
    <mergeCell ref="Q17:Q18"/>
    <mergeCell ref="Q19:Q20"/>
    <mergeCell ref="R21:R22"/>
    <mergeCell ref="R23:R24"/>
    <mergeCell ref="R25:R26"/>
    <mergeCell ref="R27:R28"/>
    <mergeCell ref="Q25:Q26"/>
    <mergeCell ref="Q27:Q28"/>
    <mergeCell ref="Q21:Q22"/>
    <mergeCell ref="D33:D34"/>
    <mergeCell ref="A25:A26"/>
    <mergeCell ref="A27:A28"/>
    <mergeCell ref="D5:D6"/>
    <mergeCell ref="D7:D8"/>
    <mergeCell ref="D9:D10"/>
    <mergeCell ref="D11:D12"/>
    <mergeCell ref="D13:D14"/>
    <mergeCell ref="D15:D16"/>
    <mergeCell ref="D17:D18"/>
    <mergeCell ref="D19:D20"/>
    <mergeCell ref="A13:A14"/>
    <mergeCell ref="A15:A16"/>
    <mergeCell ref="A17:A18"/>
    <mergeCell ref="A19:A20"/>
    <mergeCell ref="A21:A22"/>
    <mergeCell ref="A23:A24"/>
    <mergeCell ref="B1:Q1"/>
    <mergeCell ref="D3:O3"/>
    <mergeCell ref="A5:A6"/>
    <mergeCell ref="A7:A8"/>
    <mergeCell ref="A9:A10"/>
    <mergeCell ref="A11:A12"/>
    <mergeCell ref="Q5:Q6"/>
    <mergeCell ref="Q7:Q8"/>
    <mergeCell ref="Q9:Q10"/>
    <mergeCell ref="Q11:Q12"/>
    <mergeCell ref="D21:D22"/>
    <mergeCell ref="D23:D24"/>
    <mergeCell ref="Q13:Q14"/>
    <mergeCell ref="Q23:Q24"/>
  </mergeCells>
  <phoneticPr fontId="28"/>
  <conditionalFormatting sqref="B5:C5 O27:P27 D5:D28 Q5:Q28 O5:P5 B7:C28">
    <cfRule type="expression" dxfId="74" priority="4" stopIfTrue="1">
      <formula>ISERROR(B5)</formula>
    </cfRule>
  </conditionalFormatting>
  <conditionalFormatting sqref="O7:O26">
    <cfRule type="expression" dxfId="73" priority="2" stopIfTrue="1">
      <formula>ISERROR(O7)</formula>
    </cfRule>
  </conditionalFormatting>
  <conditionalFormatting sqref="P7:P26">
    <cfRule type="expression" dxfId="72" priority="1" stopIfTrue="1">
      <formula>ISERROR(P7)</formula>
    </cfRule>
  </conditionalFormatting>
  <printOptions horizontalCentered="1" verticalCentered="1"/>
  <pageMargins left="0.25" right="0.25" top="0.75" bottom="0.75" header="0.3" footer="0.3"/>
  <pageSetup paperSize="9" scale="89" firstPageNumber="429496319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624BB1-C614-684C-BD12-F0DC734B1D1A}">
  <dimension ref="A1:T34"/>
  <sheetViews>
    <sheetView topLeftCell="A9" workbookViewId="0">
      <selection activeCell="C25" sqref="C25"/>
    </sheetView>
  </sheetViews>
  <sheetFormatPr baseColWidth="10" defaultColWidth="9" defaultRowHeight="14"/>
  <cols>
    <col min="1" max="1" width="4.1640625" style="30" customWidth="1"/>
    <col min="2" max="2" width="3.33203125" style="30" customWidth="1"/>
    <col min="3" max="3" width="11.6640625" style="30" customWidth="1"/>
    <col min="4" max="4" width="3.1640625" style="30" customWidth="1"/>
    <col min="5" max="5" width="12.6640625" style="30" customWidth="1"/>
    <col min="6" max="15" width="3.1640625" style="30" customWidth="1"/>
    <col min="16" max="16" width="11.6640625" style="30" customWidth="1"/>
    <col min="17" max="17" width="3.1640625" style="30" customWidth="1"/>
    <col min="18" max="18" width="12.6640625" style="30" customWidth="1"/>
    <col min="19" max="19" width="3.33203125" style="30" customWidth="1"/>
    <col min="20" max="20" width="4.1640625" style="30" customWidth="1"/>
    <col min="21" max="16384" width="9" style="30"/>
  </cols>
  <sheetData>
    <row r="1" spans="1:20" ht="15">
      <c r="C1" s="376" t="s">
        <v>1322</v>
      </c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</row>
    <row r="2" spans="1:20" ht="24" customHeight="1"/>
    <row r="3" spans="1:20" ht="15">
      <c r="F3" s="376" t="s">
        <v>22</v>
      </c>
      <c r="G3" s="376"/>
      <c r="H3" s="376"/>
      <c r="I3" s="376"/>
      <c r="J3" s="376"/>
      <c r="K3" s="376"/>
      <c r="L3" s="376"/>
      <c r="M3" s="376"/>
      <c r="N3" s="376"/>
      <c r="O3" s="376"/>
      <c r="P3" s="31"/>
      <c r="Q3" s="31"/>
    </row>
    <row r="4" spans="1:20" ht="24" customHeight="1"/>
    <row r="5" spans="1:20" ht="24" customHeight="1">
      <c r="A5" s="393">
        <v>1</v>
      </c>
      <c r="B5" s="308"/>
      <c r="C5" s="309" t="s">
        <v>1323</v>
      </c>
      <c r="D5" s="309" t="s">
        <v>42</v>
      </c>
      <c r="E5" s="396" t="s">
        <v>302</v>
      </c>
      <c r="F5" s="371"/>
      <c r="O5" s="371"/>
      <c r="P5" s="309" t="s">
        <v>1324</v>
      </c>
      <c r="Q5" s="309" t="s">
        <v>42</v>
      </c>
      <c r="R5" s="396" t="s">
        <v>697</v>
      </c>
      <c r="S5" s="308"/>
      <c r="T5" s="393">
        <v>13</v>
      </c>
    </row>
    <row r="6" spans="1:20" ht="24" customHeight="1">
      <c r="A6" s="393"/>
      <c r="B6" s="308"/>
      <c r="C6" s="44" t="s">
        <v>1325</v>
      </c>
      <c r="D6" s="44" t="s">
        <v>42</v>
      </c>
      <c r="E6" s="396"/>
      <c r="G6" s="372"/>
      <c r="N6" s="373"/>
      <c r="P6" s="44" t="s">
        <v>1326</v>
      </c>
      <c r="Q6" s="44" t="s">
        <v>43</v>
      </c>
      <c r="R6" s="396"/>
      <c r="S6" s="308"/>
      <c r="T6" s="393"/>
    </row>
    <row r="7" spans="1:20" ht="24" customHeight="1">
      <c r="A7" s="393">
        <v>2</v>
      </c>
      <c r="B7" s="308"/>
      <c r="C7" s="309" t="s">
        <v>552</v>
      </c>
      <c r="D7" s="309" t="s">
        <v>42</v>
      </c>
      <c r="E7" s="396" t="s">
        <v>170</v>
      </c>
      <c r="G7" s="37"/>
      <c r="N7" s="38"/>
      <c r="P7" s="309" t="s">
        <v>496</v>
      </c>
      <c r="Q7" s="309" t="s">
        <v>42</v>
      </c>
      <c r="R7" s="396" t="s">
        <v>701</v>
      </c>
      <c r="S7" s="308"/>
      <c r="T7" s="393">
        <v>14</v>
      </c>
    </row>
    <row r="8" spans="1:20" ht="24" customHeight="1">
      <c r="A8" s="393"/>
      <c r="B8" s="308"/>
      <c r="C8" s="44" t="s">
        <v>553</v>
      </c>
      <c r="D8" s="44" t="s">
        <v>42</v>
      </c>
      <c r="E8" s="396" t="e">
        <v>#N/A</v>
      </c>
      <c r="F8" s="372"/>
      <c r="G8" s="374"/>
      <c r="H8" s="372"/>
      <c r="M8" s="373"/>
      <c r="N8" s="36"/>
      <c r="O8" s="373"/>
      <c r="P8" s="44" t="s">
        <v>511</v>
      </c>
      <c r="Q8" s="44" t="s">
        <v>42</v>
      </c>
      <c r="R8" s="396" t="e">
        <v>#N/A</v>
      </c>
      <c r="S8" s="308"/>
      <c r="T8" s="393"/>
    </row>
    <row r="9" spans="1:20" ht="24" customHeight="1">
      <c r="A9" s="393">
        <v>3</v>
      </c>
      <c r="B9" s="308"/>
      <c r="C9" s="309" t="s">
        <v>1327</v>
      </c>
      <c r="D9" s="309" t="s">
        <v>43</v>
      </c>
      <c r="E9" s="396" t="s">
        <v>259</v>
      </c>
      <c r="F9" s="374"/>
      <c r="H9" s="37"/>
      <c r="M9" s="38"/>
      <c r="O9" s="36"/>
      <c r="P9" s="309" t="s">
        <v>549</v>
      </c>
      <c r="Q9" s="309" t="s">
        <v>42</v>
      </c>
      <c r="R9" s="396" t="s">
        <v>783</v>
      </c>
      <c r="S9" s="308"/>
      <c r="T9" s="393">
        <v>15</v>
      </c>
    </row>
    <row r="10" spans="1:20" ht="24" customHeight="1">
      <c r="A10" s="393"/>
      <c r="B10" s="308"/>
      <c r="C10" s="44" t="s">
        <v>1328</v>
      </c>
      <c r="D10" s="44" t="s">
        <v>42</v>
      </c>
      <c r="E10" s="396" t="e">
        <v>#N/A</v>
      </c>
      <c r="H10" s="37"/>
      <c r="M10" s="38"/>
      <c r="P10" s="44" t="s">
        <v>551</v>
      </c>
      <c r="Q10" s="44" t="s">
        <v>43</v>
      </c>
      <c r="R10" s="396" t="e">
        <v>#N/A</v>
      </c>
      <c r="S10" s="308"/>
      <c r="T10" s="393"/>
    </row>
    <row r="11" spans="1:20" ht="24" customHeight="1">
      <c r="A11" s="393">
        <v>4</v>
      </c>
      <c r="B11" s="308"/>
      <c r="C11" s="309" t="s">
        <v>535</v>
      </c>
      <c r="D11" s="309" t="s">
        <v>42</v>
      </c>
      <c r="E11" s="396" t="s">
        <v>1300</v>
      </c>
      <c r="H11" s="37"/>
      <c r="I11" s="372"/>
      <c r="L11" s="373"/>
      <c r="M11" s="38"/>
      <c r="P11" s="309" t="s">
        <v>526</v>
      </c>
      <c r="Q11" s="309" t="s">
        <v>42</v>
      </c>
      <c r="R11" s="396" t="s">
        <v>537</v>
      </c>
      <c r="S11" s="308"/>
      <c r="T11" s="393">
        <v>16</v>
      </c>
    </row>
    <row r="12" spans="1:20" ht="24" customHeight="1">
      <c r="A12" s="393"/>
      <c r="B12" s="308"/>
      <c r="C12" s="44" t="s">
        <v>536</v>
      </c>
      <c r="D12" s="44" t="s">
        <v>42</v>
      </c>
      <c r="E12" s="396" t="e">
        <v>#N/A</v>
      </c>
      <c r="F12" s="372"/>
      <c r="H12" s="37"/>
      <c r="I12" s="37"/>
      <c r="L12" s="38"/>
      <c r="M12" s="38"/>
      <c r="O12" s="373"/>
      <c r="P12" s="44" t="s">
        <v>1329</v>
      </c>
      <c r="Q12" s="44" t="s">
        <v>42</v>
      </c>
      <c r="R12" s="396" t="e">
        <v>#N/A</v>
      </c>
      <c r="S12" s="308"/>
      <c r="T12" s="393"/>
    </row>
    <row r="13" spans="1:20" ht="24" customHeight="1">
      <c r="A13" s="393">
        <v>5</v>
      </c>
      <c r="B13" s="308"/>
      <c r="C13" s="309" t="s">
        <v>515</v>
      </c>
      <c r="D13" s="309" t="s">
        <v>42</v>
      </c>
      <c r="E13" s="396" t="s">
        <v>701</v>
      </c>
      <c r="F13" s="374"/>
      <c r="G13" s="372"/>
      <c r="H13" s="374"/>
      <c r="I13" s="37"/>
      <c r="L13" s="38"/>
      <c r="M13" s="36"/>
      <c r="N13" s="373"/>
      <c r="O13" s="36"/>
      <c r="P13" s="309" t="s">
        <v>1330</v>
      </c>
      <c r="Q13" s="309" t="s">
        <v>43</v>
      </c>
      <c r="R13" s="396" t="s">
        <v>14</v>
      </c>
      <c r="S13" s="308"/>
      <c r="T13" s="393">
        <v>17</v>
      </c>
    </row>
    <row r="14" spans="1:20" ht="24" customHeight="1">
      <c r="A14" s="393"/>
      <c r="B14" s="308"/>
      <c r="C14" s="44" t="s">
        <v>512</v>
      </c>
      <c r="D14" s="44" t="s">
        <v>42</v>
      </c>
      <c r="E14" s="396" t="e">
        <v>#N/A</v>
      </c>
      <c r="G14" s="37"/>
      <c r="I14" s="37"/>
      <c r="L14" s="38"/>
      <c r="N14" s="38"/>
      <c r="P14" s="44" t="s">
        <v>1331</v>
      </c>
      <c r="Q14" s="44" t="s">
        <v>42</v>
      </c>
      <c r="R14" s="396" t="e">
        <v>#N/A</v>
      </c>
      <c r="S14" s="308"/>
      <c r="T14" s="393"/>
    </row>
    <row r="15" spans="1:20" ht="24" customHeight="1">
      <c r="A15" s="393">
        <v>6</v>
      </c>
      <c r="B15" s="308"/>
      <c r="C15" s="309" t="s">
        <v>1332</v>
      </c>
      <c r="D15" s="309" t="s">
        <v>43</v>
      </c>
      <c r="E15" s="396" t="s">
        <v>302</v>
      </c>
      <c r="F15" s="371"/>
      <c r="G15" s="374"/>
      <c r="I15" s="37"/>
      <c r="L15" s="38"/>
      <c r="N15" s="36"/>
      <c r="O15" s="371"/>
      <c r="P15" s="309" t="s">
        <v>121</v>
      </c>
      <c r="Q15" s="309" t="s">
        <v>42</v>
      </c>
      <c r="R15" s="396" t="s">
        <v>1295</v>
      </c>
      <c r="S15" s="308"/>
      <c r="T15" s="393">
        <v>18</v>
      </c>
    </row>
    <row r="16" spans="1:20" ht="24" customHeight="1">
      <c r="A16" s="393"/>
      <c r="B16" s="308"/>
      <c r="C16" s="44" t="s">
        <v>1333</v>
      </c>
      <c r="D16" s="44" t="s">
        <v>43</v>
      </c>
      <c r="E16" s="396" t="e">
        <v>#N/A</v>
      </c>
      <c r="I16" s="37"/>
      <c r="J16" s="40"/>
      <c r="K16" s="371"/>
      <c r="L16" s="38"/>
      <c r="P16" s="44" t="s">
        <v>509</v>
      </c>
      <c r="Q16" s="44" t="s">
        <v>42</v>
      </c>
      <c r="R16" s="396" t="e">
        <v>#N/A</v>
      </c>
      <c r="S16" s="308"/>
      <c r="T16" s="393"/>
    </row>
    <row r="17" spans="1:20" ht="24" customHeight="1">
      <c r="A17" s="393">
        <v>7</v>
      </c>
      <c r="B17" s="308"/>
      <c r="C17" s="309" t="s">
        <v>68</v>
      </c>
      <c r="D17" s="309" t="s">
        <v>42</v>
      </c>
      <c r="E17" s="396" t="s">
        <v>170</v>
      </c>
      <c r="F17" s="371"/>
      <c r="I17" s="37"/>
      <c r="L17" s="38"/>
      <c r="O17" s="371"/>
      <c r="P17" s="309" t="s">
        <v>490</v>
      </c>
      <c r="Q17" s="309" t="s">
        <v>42</v>
      </c>
      <c r="R17" s="396" t="s">
        <v>697</v>
      </c>
      <c r="S17" s="308"/>
      <c r="T17" s="393">
        <v>19</v>
      </c>
    </row>
    <row r="18" spans="1:20" ht="24" customHeight="1">
      <c r="A18" s="393"/>
      <c r="B18" s="308"/>
      <c r="C18" s="44" t="s">
        <v>67</v>
      </c>
      <c r="D18" s="44" t="s">
        <v>42</v>
      </c>
      <c r="E18" s="396" t="e">
        <v>#N/A</v>
      </c>
      <c r="G18" s="372"/>
      <c r="I18" s="37"/>
      <c r="L18" s="38"/>
      <c r="N18" s="373"/>
      <c r="P18" s="44" t="s">
        <v>508</v>
      </c>
      <c r="Q18" s="44" t="s">
        <v>42</v>
      </c>
      <c r="R18" s="396" t="e">
        <v>#N/A</v>
      </c>
      <c r="S18" s="308"/>
      <c r="T18" s="393"/>
    </row>
    <row r="19" spans="1:20" ht="24" customHeight="1">
      <c r="A19" s="393">
        <v>8</v>
      </c>
      <c r="B19" s="308"/>
      <c r="C19" s="309" t="s">
        <v>533</v>
      </c>
      <c r="D19" s="309" t="s">
        <v>42</v>
      </c>
      <c r="E19" s="396" t="s">
        <v>518</v>
      </c>
      <c r="G19" s="37"/>
      <c r="I19" s="37"/>
      <c r="L19" s="38"/>
      <c r="N19" s="38"/>
      <c r="P19" s="309" t="s">
        <v>514</v>
      </c>
      <c r="Q19" s="309" t="s">
        <v>43</v>
      </c>
      <c r="R19" s="396" t="s">
        <v>1295</v>
      </c>
      <c r="S19" s="308"/>
      <c r="T19" s="393">
        <v>20</v>
      </c>
    </row>
    <row r="20" spans="1:20" ht="24" customHeight="1">
      <c r="A20" s="393"/>
      <c r="B20" s="308"/>
      <c r="C20" s="50" t="s">
        <v>534</v>
      </c>
      <c r="D20" s="44" t="s">
        <v>42</v>
      </c>
      <c r="E20" s="396" t="e">
        <v>#N/A</v>
      </c>
      <c r="F20" s="372"/>
      <c r="G20" s="374"/>
      <c r="H20" s="372"/>
      <c r="I20" s="37"/>
      <c r="L20" s="38"/>
      <c r="M20" s="373"/>
      <c r="N20" s="36"/>
      <c r="O20" s="373"/>
      <c r="P20" s="44" t="s">
        <v>510</v>
      </c>
      <c r="Q20" s="44" t="s">
        <v>42</v>
      </c>
      <c r="R20" s="396" t="e">
        <v>#N/A</v>
      </c>
      <c r="S20" s="308"/>
      <c r="T20" s="393"/>
    </row>
    <row r="21" spans="1:20" ht="24" customHeight="1">
      <c r="A21" s="393">
        <v>9</v>
      </c>
      <c r="B21" s="308"/>
      <c r="C21" s="309" t="s">
        <v>1334</v>
      </c>
      <c r="D21" s="309" t="s">
        <v>43</v>
      </c>
      <c r="E21" s="396" t="s">
        <v>302</v>
      </c>
      <c r="F21" s="374"/>
      <c r="H21" s="37"/>
      <c r="I21" s="37"/>
      <c r="L21" s="38"/>
      <c r="M21" s="38"/>
      <c r="O21" s="36"/>
      <c r="P21" s="309" t="s">
        <v>1335</v>
      </c>
      <c r="Q21" s="309" t="s">
        <v>42</v>
      </c>
      <c r="R21" s="396" t="s">
        <v>302</v>
      </c>
      <c r="S21" s="308"/>
      <c r="T21" s="393">
        <v>21</v>
      </c>
    </row>
    <row r="22" spans="1:20" ht="24" customHeight="1">
      <c r="A22" s="393"/>
      <c r="B22" s="308"/>
      <c r="C22" s="44" t="s">
        <v>1336</v>
      </c>
      <c r="D22" s="44" t="s">
        <v>43</v>
      </c>
      <c r="E22" s="396" t="e">
        <v>#N/A</v>
      </c>
      <c r="H22" s="37"/>
      <c r="I22" s="374"/>
      <c r="L22" s="36"/>
      <c r="M22" s="38"/>
      <c r="P22" s="44" t="s">
        <v>1337</v>
      </c>
      <c r="Q22" s="44" t="s">
        <v>43</v>
      </c>
      <c r="R22" s="396" t="e">
        <v>#N/A</v>
      </c>
      <c r="S22" s="308"/>
      <c r="T22" s="393"/>
    </row>
    <row r="23" spans="1:20" ht="24" customHeight="1">
      <c r="A23" s="393">
        <v>10</v>
      </c>
      <c r="B23" s="308"/>
      <c r="C23" s="309" t="s">
        <v>1338</v>
      </c>
      <c r="D23" s="309" t="s">
        <v>42</v>
      </c>
      <c r="E23" s="396" t="s">
        <v>327</v>
      </c>
      <c r="H23" s="37"/>
      <c r="M23" s="38"/>
      <c r="P23" s="309" t="s">
        <v>524</v>
      </c>
      <c r="Q23" s="309" t="s">
        <v>43</v>
      </c>
      <c r="R23" s="396" t="s">
        <v>537</v>
      </c>
      <c r="S23" s="308"/>
      <c r="T23" s="393">
        <v>22</v>
      </c>
    </row>
    <row r="24" spans="1:20" ht="24" customHeight="1">
      <c r="A24" s="393"/>
      <c r="B24" s="308"/>
      <c r="C24" s="44" t="s">
        <v>1339</v>
      </c>
      <c r="D24" s="44" t="s">
        <v>42</v>
      </c>
      <c r="E24" s="396" t="e">
        <v>#N/A</v>
      </c>
      <c r="F24" s="372"/>
      <c r="H24" s="37"/>
      <c r="M24" s="38"/>
      <c r="O24" s="373"/>
      <c r="P24" s="44" t="s">
        <v>538</v>
      </c>
      <c r="Q24" s="44" t="s">
        <v>42</v>
      </c>
      <c r="R24" s="396" t="e">
        <v>#N/A</v>
      </c>
      <c r="S24" s="308"/>
      <c r="T24" s="393"/>
    </row>
    <row r="25" spans="1:20" ht="24" customHeight="1">
      <c r="A25" s="393">
        <v>11</v>
      </c>
      <c r="B25" s="393" t="s">
        <v>1321</v>
      </c>
      <c r="C25" s="309" t="s">
        <v>1343</v>
      </c>
      <c r="D25" s="309" t="s">
        <v>43</v>
      </c>
      <c r="E25" s="396" t="s">
        <v>320</v>
      </c>
      <c r="F25" s="374"/>
      <c r="G25" s="372"/>
      <c r="H25" s="374"/>
      <c r="M25" s="36"/>
      <c r="N25" s="373"/>
      <c r="O25" s="36"/>
      <c r="P25" s="309" t="s">
        <v>516</v>
      </c>
      <c r="Q25" s="309" t="s">
        <v>43</v>
      </c>
      <c r="R25" s="396" t="s">
        <v>700</v>
      </c>
      <c r="S25" s="393"/>
      <c r="T25" s="393">
        <v>23</v>
      </c>
    </row>
    <row r="26" spans="1:20" ht="24" customHeight="1">
      <c r="A26" s="393"/>
      <c r="B26" s="393"/>
      <c r="C26" s="44" t="s">
        <v>1340</v>
      </c>
      <c r="D26" s="44" t="s">
        <v>43</v>
      </c>
      <c r="E26" s="396" t="e">
        <v>#N/A</v>
      </c>
      <c r="G26" s="37"/>
      <c r="N26" s="38"/>
      <c r="P26" s="44" t="s">
        <v>513</v>
      </c>
      <c r="Q26" s="44" t="s">
        <v>42</v>
      </c>
      <c r="R26" s="396" t="e">
        <v>#N/A</v>
      </c>
      <c r="S26" s="393"/>
      <c r="T26" s="393"/>
    </row>
    <row r="27" spans="1:20" ht="24" customHeight="1">
      <c r="A27" s="393">
        <v>12</v>
      </c>
      <c r="B27" s="308"/>
      <c r="C27" s="309" t="s">
        <v>491</v>
      </c>
      <c r="D27" s="309" t="s">
        <v>42</v>
      </c>
      <c r="E27" s="396" t="s">
        <v>697</v>
      </c>
      <c r="F27" s="371"/>
      <c r="G27" s="374"/>
      <c r="N27" s="36"/>
      <c r="O27" s="371"/>
      <c r="P27" s="309" t="s">
        <v>1341</v>
      </c>
      <c r="Q27" s="309" t="s">
        <v>42</v>
      </c>
      <c r="R27" s="396" t="s">
        <v>302</v>
      </c>
      <c r="S27" s="308"/>
      <c r="T27" s="393">
        <v>24</v>
      </c>
    </row>
    <row r="28" spans="1:20" ht="24" customHeight="1">
      <c r="A28" s="393"/>
      <c r="B28" s="308"/>
      <c r="C28" s="44" t="s">
        <v>492</v>
      </c>
      <c r="D28" s="44" t="s">
        <v>42</v>
      </c>
      <c r="E28" s="396"/>
      <c r="P28" s="44" t="s">
        <v>1342</v>
      </c>
      <c r="Q28" s="44" t="s">
        <v>42</v>
      </c>
      <c r="R28" s="396"/>
      <c r="S28" s="308"/>
      <c r="T28" s="393"/>
    </row>
    <row r="29" spans="1:20" ht="24" customHeight="1"/>
    <row r="30" spans="1:20" ht="24" customHeight="1">
      <c r="C30" s="30" t="s">
        <v>17</v>
      </c>
    </row>
    <row r="31" spans="1:20" ht="24" customHeight="1">
      <c r="C31" s="308"/>
      <c r="D31" s="308"/>
      <c r="E31" s="400"/>
    </row>
    <row r="32" spans="1:20" ht="24" customHeight="1">
      <c r="C32" s="308"/>
      <c r="D32" s="308"/>
      <c r="E32" s="400"/>
      <c r="F32" s="375"/>
      <c r="G32" s="372"/>
    </row>
    <row r="33" spans="3:9" ht="24" customHeight="1">
      <c r="C33" s="308"/>
      <c r="D33" s="308"/>
      <c r="E33" s="400"/>
      <c r="F33" s="371"/>
      <c r="G33" s="374"/>
      <c r="H33" s="373"/>
      <c r="I33" s="375"/>
    </row>
    <row r="34" spans="3:9" ht="24" customHeight="1">
      <c r="C34" s="308"/>
      <c r="D34" s="308"/>
      <c r="E34" s="400"/>
    </row>
  </sheetData>
  <mergeCells count="54">
    <mergeCell ref="E33:E34"/>
    <mergeCell ref="A23:A24"/>
    <mergeCell ref="E23:E24"/>
    <mergeCell ref="R23:R24"/>
    <mergeCell ref="T23:T24"/>
    <mergeCell ref="A25:A26"/>
    <mergeCell ref="B25:B26"/>
    <mergeCell ref="E25:E26"/>
    <mergeCell ref="R25:R26"/>
    <mergeCell ref="S25:S26"/>
    <mergeCell ref="T25:T26"/>
    <mergeCell ref="A27:A28"/>
    <mergeCell ref="E27:E28"/>
    <mergeCell ref="R27:R28"/>
    <mergeCell ref="T27:T28"/>
    <mergeCell ref="E31:E32"/>
    <mergeCell ref="A19:A20"/>
    <mergeCell ref="E19:E20"/>
    <mergeCell ref="R19:R20"/>
    <mergeCell ref="T19:T20"/>
    <mergeCell ref="A21:A22"/>
    <mergeCell ref="E21:E22"/>
    <mergeCell ref="R21:R22"/>
    <mergeCell ref="T21:T22"/>
    <mergeCell ref="A15:A16"/>
    <mergeCell ref="E15:E16"/>
    <mergeCell ref="R15:R16"/>
    <mergeCell ref="T15:T16"/>
    <mergeCell ref="A17:A18"/>
    <mergeCell ref="E17:E18"/>
    <mergeCell ref="R17:R18"/>
    <mergeCell ref="T17:T18"/>
    <mergeCell ref="A11:A12"/>
    <mergeCell ref="E11:E12"/>
    <mergeCell ref="R11:R12"/>
    <mergeCell ref="T11:T12"/>
    <mergeCell ref="A13:A14"/>
    <mergeCell ref="E13:E14"/>
    <mergeCell ref="R13:R14"/>
    <mergeCell ref="T13:T14"/>
    <mergeCell ref="A7:A8"/>
    <mergeCell ref="E7:E8"/>
    <mergeCell ref="R7:R8"/>
    <mergeCell ref="T7:T8"/>
    <mergeCell ref="A9:A10"/>
    <mergeCell ref="E9:E10"/>
    <mergeCell ref="R9:R10"/>
    <mergeCell ref="T9:T10"/>
    <mergeCell ref="T5:T6"/>
    <mergeCell ref="C1:R1"/>
    <mergeCell ref="F3:O3"/>
    <mergeCell ref="A5:A6"/>
    <mergeCell ref="E5:E6"/>
    <mergeCell ref="R5:R6"/>
  </mergeCells>
  <phoneticPr fontId="28"/>
  <conditionalFormatting sqref="C6:D6 P28:Q28 P6:Q6">
    <cfRule type="expression" dxfId="71" priority="3" stopIfTrue="1">
      <formula>"ISERROR(B6)"</formula>
    </cfRule>
  </conditionalFormatting>
  <conditionalFormatting sqref="C5:D5 E5:E28 C7:D28 P27:Q27 R5:R28 P5:Q5">
    <cfRule type="expression" dxfId="70" priority="4" stopIfTrue="1">
      <formula>ISERROR(C5)</formula>
    </cfRule>
  </conditionalFormatting>
  <conditionalFormatting sqref="P7:P26">
    <cfRule type="expression" dxfId="69" priority="2" stopIfTrue="1">
      <formula>ISERROR(P7)</formula>
    </cfRule>
  </conditionalFormatting>
  <conditionalFormatting sqref="Q7:Q26">
    <cfRule type="expression" dxfId="68" priority="1" stopIfTrue="1">
      <formula>ISERROR(Q7)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Macintosh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8</vt:i4>
      </vt:variant>
    </vt:vector>
  </HeadingPairs>
  <TitlesOfParts>
    <vt:vector size="24" baseType="lpstr">
      <vt:lpstr>男子団体</vt:lpstr>
      <vt:lpstr>男団</vt:lpstr>
      <vt:lpstr>女子団体</vt:lpstr>
      <vt:lpstr>リドロー後女団</vt:lpstr>
      <vt:lpstr>女団</vt:lpstr>
      <vt:lpstr>男子Ｓ</vt:lpstr>
      <vt:lpstr>女子Ｓ</vt:lpstr>
      <vt:lpstr>男子Ｄ</vt:lpstr>
      <vt:lpstr>LL挿入女D</vt:lpstr>
      <vt:lpstr>女子Ｄ</vt:lpstr>
      <vt:lpstr>ラッキールーザー</vt:lpstr>
      <vt:lpstr>データ</vt:lpstr>
      <vt:lpstr>団体名簿</vt:lpstr>
      <vt:lpstr>Sheet1</vt:lpstr>
      <vt:lpstr>勝ち上がりS</vt:lpstr>
      <vt:lpstr>勝ち上がりD</vt:lpstr>
      <vt:lpstr>リドロー後女団!Print_Area</vt:lpstr>
      <vt:lpstr>女子Ｄ!Print_Area</vt:lpstr>
      <vt:lpstr>女子Ｓ!Print_Area</vt:lpstr>
      <vt:lpstr>女団!Print_Area</vt:lpstr>
      <vt:lpstr>団体名簿!Print_Area</vt:lpstr>
      <vt:lpstr>男子Ｄ!Print_Area</vt:lpstr>
      <vt:lpstr>男子Ｓ!Print_Area</vt:lpstr>
      <vt:lpstr>男団!Print_Area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片桐</dc:creator>
  <cp:lastModifiedBy>空 健太</cp:lastModifiedBy>
  <cp:revision/>
  <cp:lastPrinted>2020-09-18T09:57:18Z</cp:lastPrinted>
  <dcterms:created xsi:type="dcterms:W3CDTF">2001-03-27T06:56:52Z</dcterms:created>
  <dcterms:modified xsi:type="dcterms:W3CDTF">2020-10-16T05:18:11Z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