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高体連テニス部会\Documents\mysite2\taikai\R4\sinjin\"/>
    </mc:Choice>
  </mc:AlternateContent>
  <bookViews>
    <workbookView xWindow="0" yWindow="0" windowWidth="20490" windowHeight="7770"/>
  </bookViews>
  <sheets>
    <sheet name="団体男女" sheetId="13" r:id="rId1"/>
    <sheet name="団体名簿データ" sheetId="24" r:id="rId2"/>
    <sheet name="男子Ｓ" sheetId="4" r:id="rId3"/>
    <sheet name="女子Ｓ" sheetId="5" r:id="rId4"/>
    <sheet name="男子Ｄ" sheetId="6" r:id="rId5"/>
    <sheet name="女子Ｄ" sheetId="7" r:id="rId6"/>
    <sheet name="団体名簿" sheetId="16" state="hidden" r:id="rId7"/>
    <sheet name="データ" sheetId="3" r:id="rId8"/>
    <sheet name="勝ち上がりS" sheetId="21" r:id="rId9"/>
    <sheet name="勝ち上がりD" sheetId="22" r:id="rId10"/>
  </sheets>
  <externalReferences>
    <externalReference r:id="rId11"/>
  </externalReferences>
  <definedNames>
    <definedName name="_xlnm._FilterDatabase" localSheetId="7" hidden="1">データ!#REF!</definedName>
    <definedName name="_xlnm._FilterDatabase" localSheetId="6" hidden="1">団体名簿!$B$24:$M$39</definedName>
    <definedName name="_xlnm._FilterDatabase" localSheetId="1" hidden="1">団体名簿データ!$B$2:$M$19</definedName>
    <definedName name="_xlnm.Print_Area" localSheetId="5">女子Ｄ!$A$1:$R$34</definedName>
    <definedName name="_xlnm.Print_Area" localSheetId="3">女子Ｓ!$A$1:$R$56</definedName>
    <definedName name="_xlnm.Print_Area" localSheetId="0">団体男女!$B$1:$O$57</definedName>
    <definedName name="_xlnm.Print_Area" localSheetId="6">団体名簿!$B$1:$M$39</definedName>
    <definedName name="_xlnm.Print_Area" localSheetId="4">男子Ｄ!$A$1:$R$34</definedName>
    <definedName name="_xlnm.Print_Area" localSheetId="2">男子Ｓ!$A$1:$R$56</definedName>
    <definedName name="_xlnm.Print_Area" hidden="1">#REF!</definedName>
    <definedName name="会場" localSheetId="1">#REF!</definedName>
    <definedName name="会場">#REF!</definedName>
    <definedName name="学校名" localSheetId="1">#REF!</definedName>
    <definedName name="学校名">#REF!</definedName>
    <definedName name="選手名" localSheetId="1">#REF!</definedName>
    <definedName name="選手名">#REF!</definedName>
    <definedName name="単女">[1]辞書!$B$11:$J$225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" i="3" l="1"/>
  <c r="Q17" i="3" s="1"/>
  <c r="L37" i="3"/>
  <c r="M37" i="3"/>
  <c r="N37" i="3"/>
  <c r="L38" i="3"/>
  <c r="M38" i="3"/>
  <c r="N38" i="3"/>
  <c r="L39" i="3"/>
  <c r="M39" i="3"/>
  <c r="N39" i="3"/>
  <c r="L40" i="3"/>
  <c r="M40" i="3"/>
  <c r="N40" i="3"/>
  <c r="L41" i="3"/>
  <c r="M41" i="3"/>
  <c r="N41" i="3"/>
  <c r="L42" i="3"/>
  <c r="M42" i="3"/>
  <c r="N42" i="3"/>
  <c r="L43" i="3"/>
  <c r="M43" i="3"/>
  <c r="N43" i="3"/>
  <c r="L44" i="3"/>
  <c r="M44" i="3"/>
  <c r="N44" i="3"/>
  <c r="L45" i="3"/>
  <c r="M45" i="3"/>
  <c r="N45" i="3"/>
  <c r="L46" i="3"/>
  <c r="M46" i="3"/>
  <c r="N46" i="3"/>
  <c r="L47" i="3"/>
  <c r="M47" i="3"/>
  <c r="N47" i="3"/>
  <c r="L48" i="3"/>
  <c r="M48" i="3"/>
  <c r="N48" i="3"/>
  <c r="L49" i="3"/>
  <c r="M49" i="3"/>
  <c r="N49" i="3"/>
  <c r="L50" i="3"/>
  <c r="M50" i="3"/>
  <c r="N50" i="3"/>
  <c r="L51" i="3"/>
  <c r="M51" i="3"/>
  <c r="N51" i="3"/>
  <c r="L52" i="3"/>
  <c r="M52" i="3"/>
  <c r="N52" i="3"/>
  <c r="L53" i="3"/>
  <c r="M53" i="3"/>
  <c r="N53" i="3"/>
  <c r="L54" i="3"/>
  <c r="M54" i="3"/>
  <c r="N54" i="3"/>
  <c r="L55" i="3"/>
  <c r="M55" i="3"/>
  <c r="N55" i="3"/>
  <c r="L56" i="3"/>
  <c r="M56" i="3"/>
  <c r="N56" i="3"/>
  <c r="L57" i="3"/>
  <c r="M57" i="3"/>
  <c r="N57" i="3"/>
  <c r="L58" i="3"/>
  <c r="M58" i="3"/>
  <c r="N58" i="3"/>
  <c r="L59" i="3"/>
  <c r="M59" i="3"/>
  <c r="N59" i="3"/>
  <c r="L60" i="3"/>
  <c r="M60" i="3"/>
  <c r="N60" i="3"/>
  <c r="L61" i="3"/>
  <c r="M61" i="3"/>
  <c r="N61" i="3"/>
  <c r="L62" i="3"/>
  <c r="M62" i="3"/>
  <c r="N62" i="3"/>
  <c r="L63" i="3"/>
  <c r="M63" i="3"/>
  <c r="N63" i="3"/>
  <c r="L64" i="3"/>
  <c r="M64" i="3"/>
  <c r="N64" i="3"/>
  <c r="L65" i="3"/>
  <c r="M65" i="3"/>
  <c r="N65" i="3"/>
  <c r="L66" i="3"/>
  <c r="M66" i="3"/>
  <c r="N66" i="3"/>
  <c r="L67" i="3"/>
  <c r="M67" i="3"/>
  <c r="N67" i="3"/>
  <c r="L68" i="3"/>
  <c r="M68" i="3"/>
  <c r="N68" i="3"/>
  <c r="L69" i="3"/>
  <c r="M69" i="3"/>
  <c r="N69" i="3"/>
  <c r="L70" i="3"/>
  <c r="M70" i="3"/>
  <c r="N70" i="3"/>
  <c r="L71" i="3"/>
  <c r="M71" i="3"/>
  <c r="N71" i="3"/>
  <c r="L72" i="3"/>
  <c r="M72" i="3"/>
  <c r="N72" i="3"/>
  <c r="L73" i="3"/>
  <c r="M73" i="3"/>
  <c r="N73" i="3"/>
  <c r="L74" i="3"/>
  <c r="M74" i="3"/>
  <c r="N74" i="3"/>
  <c r="L75" i="3"/>
  <c r="M75" i="3"/>
  <c r="N75" i="3"/>
  <c r="M36" i="3"/>
  <c r="N36" i="3"/>
  <c r="L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36" i="3"/>
  <c r="J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5" i="3"/>
  <c r="H66" i="3"/>
  <c r="H67" i="3"/>
  <c r="H68" i="3"/>
  <c r="H69" i="3"/>
  <c r="H70" i="3"/>
  <c r="H71" i="3"/>
  <c r="H72" i="3"/>
  <c r="H73" i="3"/>
  <c r="H74" i="3"/>
  <c r="H75" i="3"/>
  <c r="H36" i="3"/>
  <c r="Q3" i="3" s="1"/>
  <c r="H3" i="3"/>
  <c r="Q4" i="3"/>
  <c r="L4" i="3"/>
  <c r="M4" i="3"/>
  <c r="N4" i="3"/>
  <c r="L5" i="3"/>
  <c r="M5" i="3"/>
  <c r="N5" i="3"/>
  <c r="L6" i="3"/>
  <c r="M6" i="3"/>
  <c r="N6" i="3"/>
  <c r="L7" i="3"/>
  <c r="M7" i="3"/>
  <c r="N7" i="3"/>
  <c r="L8" i="3"/>
  <c r="M8" i="3"/>
  <c r="N8" i="3"/>
  <c r="L9" i="3"/>
  <c r="M9" i="3"/>
  <c r="N9" i="3"/>
  <c r="L10" i="3"/>
  <c r="M10" i="3"/>
  <c r="N10" i="3"/>
  <c r="L11" i="3"/>
  <c r="M11" i="3"/>
  <c r="N11" i="3"/>
  <c r="L12" i="3"/>
  <c r="M12" i="3"/>
  <c r="N12" i="3"/>
  <c r="L13" i="3"/>
  <c r="M13" i="3"/>
  <c r="N13" i="3"/>
  <c r="L14" i="3"/>
  <c r="M14" i="3"/>
  <c r="N14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1" i="3"/>
  <c r="M21" i="3"/>
  <c r="N21" i="3"/>
  <c r="L22" i="3"/>
  <c r="M22" i="3"/>
  <c r="N22" i="3"/>
  <c r="L23" i="3"/>
  <c r="M23" i="3"/>
  <c r="N23" i="3"/>
  <c r="L24" i="3"/>
  <c r="M24" i="3"/>
  <c r="N24" i="3"/>
  <c r="L25" i="3"/>
  <c r="M25" i="3"/>
  <c r="N25" i="3"/>
  <c r="L26" i="3"/>
  <c r="M26" i="3"/>
  <c r="N26" i="3"/>
  <c r="M3" i="3"/>
  <c r="N3" i="3"/>
  <c r="L3" i="3"/>
  <c r="H4" i="3"/>
  <c r="I4" i="3"/>
  <c r="J4" i="3"/>
  <c r="H5" i="3"/>
  <c r="I5" i="3"/>
  <c r="J5" i="3"/>
  <c r="H6" i="3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I3" i="3"/>
  <c r="J3" i="3"/>
  <c r="Q19" i="5" l="1"/>
  <c r="O19" i="5"/>
  <c r="B21" i="5"/>
  <c r="B1" i="4"/>
  <c r="B1" i="7" s="1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D28" i="16"/>
  <c r="E28" i="16"/>
  <c r="F28" i="16"/>
  <c r="G28" i="16"/>
  <c r="H28" i="16"/>
  <c r="I28" i="16"/>
  <c r="J28" i="16"/>
  <c r="K28" i="16"/>
  <c r="L28" i="16"/>
  <c r="M28" i="16"/>
  <c r="D29" i="16"/>
  <c r="E29" i="16"/>
  <c r="F29" i="16"/>
  <c r="G29" i="16"/>
  <c r="H29" i="16"/>
  <c r="I29" i="16"/>
  <c r="J29" i="16"/>
  <c r="K29" i="16"/>
  <c r="L29" i="16"/>
  <c r="M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F31" i="16"/>
  <c r="G31" i="16"/>
  <c r="H31" i="16"/>
  <c r="I31" i="16"/>
  <c r="J31" i="16"/>
  <c r="K31" i="16"/>
  <c r="L31" i="16"/>
  <c r="M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F33" i="16"/>
  <c r="G33" i="16"/>
  <c r="H33" i="16"/>
  <c r="I33" i="16"/>
  <c r="J33" i="16"/>
  <c r="K33" i="16"/>
  <c r="L33" i="16"/>
  <c r="M33" i="16"/>
  <c r="D34" i="16"/>
  <c r="E34" i="16"/>
  <c r="F34" i="16"/>
  <c r="G34" i="16"/>
  <c r="H34" i="16"/>
  <c r="I34" i="16"/>
  <c r="J34" i="16"/>
  <c r="K34" i="16"/>
  <c r="L34" i="16"/>
  <c r="M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F37" i="16"/>
  <c r="G37" i="16"/>
  <c r="H37" i="16"/>
  <c r="I37" i="16"/>
  <c r="J37" i="16"/>
  <c r="K37" i="16"/>
  <c r="L37" i="16"/>
  <c r="M37" i="16"/>
  <c r="D38" i="16"/>
  <c r="E38" i="16"/>
  <c r="F38" i="16"/>
  <c r="G38" i="16"/>
  <c r="H38" i="16"/>
  <c r="I38" i="16"/>
  <c r="J38" i="16"/>
  <c r="K38" i="16"/>
  <c r="L38" i="16"/>
  <c r="M38" i="16"/>
  <c r="D39" i="16"/>
  <c r="E39" i="16"/>
  <c r="F39" i="16"/>
  <c r="G39" i="16"/>
  <c r="H39" i="16"/>
  <c r="I39" i="16"/>
  <c r="J39" i="16"/>
  <c r="K39" i="16"/>
  <c r="L39" i="16"/>
  <c r="M39" i="16"/>
  <c r="M24" i="16"/>
  <c r="L24" i="16"/>
  <c r="K24" i="16"/>
  <c r="J24" i="16"/>
  <c r="I24" i="16"/>
  <c r="H24" i="16"/>
  <c r="G24" i="16"/>
  <c r="F24" i="16"/>
  <c r="E24" i="16"/>
  <c r="D24" i="16"/>
  <c r="D5" i="16"/>
  <c r="E5" i="16"/>
  <c r="F5" i="16"/>
  <c r="G5" i="16"/>
  <c r="H5" i="16"/>
  <c r="I5" i="16"/>
  <c r="J5" i="16"/>
  <c r="K5" i="16"/>
  <c r="L5" i="16"/>
  <c r="M5" i="16"/>
  <c r="D6" i="16"/>
  <c r="E6" i="16"/>
  <c r="F6" i="16"/>
  <c r="G6" i="16"/>
  <c r="H6" i="16"/>
  <c r="I6" i="16"/>
  <c r="J6" i="16"/>
  <c r="K6" i="16"/>
  <c r="L6" i="16"/>
  <c r="M6" i="16"/>
  <c r="D7" i="16"/>
  <c r="E7" i="16"/>
  <c r="F7" i="16"/>
  <c r="G7" i="16"/>
  <c r="H7" i="16"/>
  <c r="I7" i="16"/>
  <c r="J7" i="16"/>
  <c r="K7" i="16"/>
  <c r="L7" i="16"/>
  <c r="M7" i="16"/>
  <c r="D8" i="16"/>
  <c r="E8" i="16"/>
  <c r="F8" i="16"/>
  <c r="G8" i="16"/>
  <c r="H8" i="16"/>
  <c r="I8" i="16"/>
  <c r="J8" i="16"/>
  <c r="K8" i="16"/>
  <c r="L8" i="16"/>
  <c r="M8" i="16"/>
  <c r="D9" i="16"/>
  <c r="E9" i="16"/>
  <c r="F9" i="16"/>
  <c r="G9" i="16"/>
  <c r="H9" i="16"/>
  <c r="I9" i="16"/>
  <c r="J9" i="16"/>
  <c r="K9" i="16"/>
  <c r="L9" i="16"/>
  <c r="M9" i="16"/>
  <c r="D10" i="16"/>
  <c r="E10" i="16"/>
  <c r="F10" i="16"/>
  <c r="G10" i="16"/>
  <c r="H10" i="16"/>
  <c r="I10" i="16"/>
  <c r="J10" i="16"/>
  <c r="K10" i="16"/>
  <c r="L10" i="16"/>
  <c r="M10" i="16"/>
  <c r="D11" i="16"/>
  <c r="E11" i="16"/>
  <c r="F11" i="16"/>
  <c r="G11" i="16"/>
  <c r="H11" i="16"/>
  <c r="I11" i="16"/>
  <c r="J11" i="16"/>
  <c r="K11" i="16"/>
  <c r="L11" i="16"/>
  <c r="M11" i="16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M4" i="16"/>
  <c r="L4" i="16"/>
  <c r="K4" i="16"/>
  <c r="J4" i="16"/>
  <c r="I4" i="16"/>
  <c r="H4" i="16"/>
  <c r="G4" i="16"/>
  <c r="F4" i="16"/>
  <c r="E4" i="16"/>
  <c r="D4" i="16"/>
  <c r="B13" i="4"/>
  <c r="B11" i="4"/>
  <c r="Q27" i="4"/>
  <c r="D27" i="5"/>
  <c r="O17" i="6"/>
  <c r="S3" i="3"/>
  <c r="O18" i="6" s="1"/>
  <c r="Q18" i="6" s="1"/>
  <c r="S4" i="3"/>
  <c r="B12" i="6" s="1"/>
  <c r="D12" i="6" s="1"/>
  <c r="Q5" i="3"/>
  <c r="B19" i="6" s="1"/>
  <c r="S5" i="3"/>
  <c r="Q6" i="3"/>
  <c r="O11" i="6" s="1"/>
  <c r="S6" i="3"/>
  <c r="O12" i="6" s="1"/>
  <c r="Q12" i="6" s="1"/>
  <c r="AB13" i="3"/>
  <c r="D23" i="7" s="1"/>
  <c r="X13" i="3"/>
  <c r="B23" i="7" s="1"/>
  <c r="Y13" i="3"/>
  <c r="C23" i="7" s="1"/>
  <c r="Z13" i="3"/>
  <c r="B24" i="7" s="1"/>
  <c r="D24" i="7" s="1"/>
  <c r="AA13" i="3"/>
  <c r="C24" i="7" s="1"/>
  <c r="AA12" i="3"/>
  <c r="P16" i="7" s="1"/>
  <c r="Z12" i="3"/>
  <c r="O16" i="7" s="1"/>
  <c r="Q16" i="7" s="1"/>
  <c r="AB12" i="3"/>
  <c r="Q15" i="7" s="1"/>
  <c r="Y12" i="3"/>
  <c r="P15" i="7" s="1"/>
  <c r="X12" i="3"/>
  <c r="O15" i="7" s="1"/>
  <c r="AA11" i="3"/>
  <c r="P12" i="7" s="1"/>
  <c r="Z11" i="3"/>
  <c r="O12" i="7" s="1"/>
  <c r="Q12" i="7" s="1"/>
  <c r="AB11" i="3"/>
  <c r="Q11" i="7" s="1"/>
  <c r="Y11" i="3"/>
  <c r="P11" i="7" s="1"/>
  <c r="X11" i="3"/>
  <c r="O11" i="7" s="1"/>
  <c r="AA10" i="3"/>
  <c r="P20" i="7" s="1"/>
  <c r="Z10" i="3"/>
  <c r="O20" i="7" s="1"/>
  <c r="Q20" i="7" s="1"/>
  <c r="AB10" i="3"/>
  <c r="Q19" i="7" s="1"/>
  <c r="Y10" i="3"/>
  <c r="P19" i="7" s="1"/>
  <c r="X10" i="3"/>
  <c r="O19" i="7" s="1"/>
  <c r="D34" i="13"/>
  <c r="N20" i="13"/>
  <c r="D6" i="13"/>
  <c r="C16" i="13"/>
  <c r="N48" i="13"/>
  <c r="Q33" i="4"/>
  <c r="C18" i="13"/>
  <c r="M8" i="13"/>
  <c r="C10" i="13"/>
  <c r="C14" i="13"/>
  <c r="M12" i="13"/>
  <c r="C12" i="13"/>
  <c r="M14" i="13"/>
  <c r="M6" i="13"/>
  <c r="C20" i="13"/>
  <c r="M16" i="13"/>
  <c r="C8" i="13"/>
  <c r="C6" i="13"/>
  <c r="M20" i="13"/>
  <c r="C34" i="13"/>
  <c r="M36" i="13"/>
  <c r="D13" i="4"/>
  <c r="O13" i="5"/>
  <c r="P13" i="5"/>
  <c r="Q13" i="5"/>
  <c r="C38" i="13"/>
  <c r="C11" i="4"/>
  <c r="O27" i="5"/>
  <c r="P27" i="5"/>
  <c r="Q27" i="5"/>
  <c r="M46" i="13"/>
  <c r="P15" i="4"/>
  <c r="Q15" i="4"/>
  <c r="B11" i="5"/>
  <c r="C11" i="5"/>
  <c r="D11" i="5"/>
  <c r="M38" i="13"/>
  <c r="O9" i="4"/>
  <c r="Q9" i="4"/>
  <c r="O29" i="5"/>
  <c r="P29" i="5"/>
  <c r="Q29" i="5"/>
  <c r="C42" i="13"/>
  <c r="B33" i="4"/>
  <c r="C33" i="4"/>
  <c r="B23" i="5"/>
  <c r="C23" i="5"/>
  <c r="D23" i="5"/>
  <c r="M42" i="13"/>
  <c r="B7" i="4"/>
  <c r="C7" i="4"/>
  <c r="D7" i="4"/>
  <c r="C33" i="5"/>
  <c r="D33" i="5"/>
  <c r="C44" i="13"/>
  <c r="B29" i="4"/>
  <c r="C29" i="4"/>
  <c r="D29" i="4"/>
  <c r="O31" i="5"/>
  <c r="Q31" i="5"/>
  <c r="M34" i="13"/>
  <c r="B15" i="4"/>
  <c r="C15" i="4"/>
  <c r="D15" i="4"/>
  <c r="B31" i="5"/>
  <c r="C31" i="5"/>
  <c r="D31" i="5"/>
  <c r="M48" i="13"/>
  <c r="B23" i="4"/>
  <c r="C23" i="4"/>
  <c r="D23" i="4"/>
  <c r="O11" i="5"/>
  <c r="P11" i="5"/>
  <c r="Q11" i="5"/>
  <c r="M40" i="13"/>
  <c r="O25" i="4"/>
  <c r="P25" i="4"/>
  <c r="Q25" i="4"/>
  <c r="B13" i="5"/>
  <c r="C13" i="5"/>
  <c r="D13" i="5"/>
  <c r="C36" i="13"/>
  <c r="O17" i="4"/>
  <c r="P17" i="4"/>
  <c r="Q17" i="4"/>
  <c r="B25" i="5"/>
  <c r="C25" i="5"/>
  <c r="D25" i="5"/>
  <c r="C48" i="13"/>
  <c r="B9" i="4"/>
  <c r="C9" i="4"/>
  <c r="D9" i="4"/>
  <c r="O9" i="5"/>
  <c r="P9" i="5"/>
  <c r="Q9" i="5"/>
  <c r="C46" i="13"/>
  <c r="B25" i="4"/>
  <c r="C25" i="4"/>
  <c r="D25" i="4"/>
  <c r="B17" i="5"/>
  <c r="C17" i="5"/>
  <c r="D17" i="5"/>
  <c r="M10" i="13"/>
  <c r="M44" i="13"/>
  <c r="O33" i="4"/>
  <c r="P33" i="4"/>
  <c r="P33" i="5"/>
  <c r="Q33" i="5"/>
  <c r="M18" i="13"/>
  <c r="B17" i="4"/>
  <c r="C17" i="4"/>
  <c r="D17" i="4"/>
  <c r="B29" i="5"/>
  <c r="C29" i="5"/>
  <c r="D29" i="5"/>
  <c r="O29" i="4"/>
  <c r="P29" i="4"/>
  <c r="B7" i="5"/>
  <c r="C7" i="5"/>
  <c r="D7" i="5"/>
  <c r="B31" i="4"/>
  <c r="C31" i="4"/>
  <c r="D31" i="4"/>
  <c r="B9" i="5"/>
  <c r="C9" i="5"/>
  <c r="D9" i="5"/>
  <c r="B27" i="4"/>
  <c r="C27" i="4"/>
  <c r="D27" i="4"/>
  <c r="O15" i="5"/>
  <c r="P15" i="5"/>
  <c r="Q15" i="5"/>
  <c r="O13" i="4"/>
  <c r="P13" i="4"/>
  <c r="P9" i="4"/>
  <c r="Q13" i="4"/>
  <c r="O17" i="5"/>
  <c r="P17" i="5"/>
  <c r="Q17" i="5"/>
  <c r="O23" i="4"/>
  <c r="P23" i="4"/>
  <c r="Q23" i="4"/>
  <c r="O25" i="5"/>
  <c r="P25" i="5"/>
  <c r="Q25" i="5"/>
  <c r="O11" i="4"/>
  <c r="P11" i="4"/>
  <c r="Q11" i="4"/>
  <c r="O23" i="5"/>
  <c r="P23" i="5"/>
  <c r="Q23" i="5"/>
  <c r="O7" i="4"/>
  <c r="Q7" i="4"/>
  <c r="B15" i="5"/>
  <c r="C15" i="5"/>
  <c r="D15" i="5"/>
  <c r="P31" i="4"/>
  <c r="Q31" i="4"/>
  <c r="O7" i="5"/>
  <c r="O33" i="5"/>
  <c r="P7" i="5"/>
  <c r="Q7" i="5"/>
  <c r="R3" i="3"/>
  <c r="P17" i="6" s="1"/>
  <c r="U3" i="3"/>
  <c r="Q17" i="6" s="1"/>
  <c r="X3" i="3"/>
  <c r="B15" i="7" s="1"/>
  <c r="Y3" i="3"/>
  <c r="C15" i="7" s="1"/>
  <c r="AB3" i="3"/>
  <c r="D15" i="7" s="1"/>
  <c r="T3" i="3"/>
  <c r="P18" i="6" s="1"/>
  <c r="Z3" i="3"/>
  <c r="B16" i="7" s="1"/>
  <c r="D16" i="7" s="1"/>
  <c r="AA3" i="3"/>
  <c r="C16" i="7" s="1"/>
  <c r="B11" i="6"/>
  <c r="R4" i="3"/>
  <c r="C11" i="6" s="1"/>
  <c r="U4" i="3"/>
  <c r="D11" i="6" s="1"/>
  <c r="X4" i="3"/>
  <c r="O25" i="7" s="1"/>
  <c r="Y4" i="3"/>
  <c r="P25" i="7" s="1"/>
  <c r="AB4" i="3"/>
  <c r="Q25" i="7" s="1"/>
  <c r="T4" i="3"/>
  <c r="C12" i="6" s="1"/>
  <c r="Z4" i="3"/>
  <c r="O26" i="7" s="1"/>
  <c r="Q26" i="7" s="1"/>
  <c r="AA4" i="3"/>
  <c r="P26" i="7" s="1"/>
  <c r="R5" i="3"/>
  <c r="C19" i="6" s="1"/>
  <c r="U5" i="3"/>
  <c r="D19" i="6" s="1"/>
  <c r="X5" i="3"/>
  <c r="B25" i="7" s="1"/>
  <c r="Y5" i="3"/>
  <c r="C25" i="7" s="1"/>
  <c r="AB5" i="3"/>
  <c r="D25" i="7" s="1"/>
  <c r="T5" i="3"/>
  <c r="C20" i="6" s="1"/>
  <c r="Z5" i="3"/>
  <c r="B26" i="7" s="1"/>
  <c r="D26" i="7" s="1"/>
  <c r="AA5" i="3"/>
  <c r="C26" i="7" s="1"/>
  <c r="R6" i="3"/>
  <c r="P11" i="6" s="1"/>
  <c r="U6" i="3"/>
  <c r="Q11" i="6" s="1"/>
  <c r="X6" i="3"/>
  <c r="B21" i="7" s="1"/>
  <c r="Y6" i="3"/>
  <c r="C21" i="7" s="1"/>
  <c r="AB6" i="3"/>
  <c r="D21" i="7" s="1"/>
  <c r="T6" i="3"/>
  <c r="P12" i="6" s="1"/>
  <c r="Z6" i="3"/>
  <c r="B22" i="7" s="1"/>
  <c r="D22" i="7" s="1"/>
  <c r="AA6" i="3"/>
  <c r="C22" i="7" s="1"/>
  <c r="Q7" i="3"/>
  <c r="B9" i="6" s="1"/>
  <c r="R7" i="3"/>
  <c r="C9" i="6" s="1"/>
  <c r="U7" i="3"/>
  <c r="D9" i="6" s="1"/>
  <c r="X7" i="3"/>
  <c r="O7" i="7" s="1"/>
  <c r="Y7" i="3"/>
  <c r="P7" i="7" s="1"/>
  <c r="AB7" i="3"/>
  <c r="Q7" i="7" s="1"/>
  <c r="S7" i="3"/>
  <c r="B10" i="6" s="1"/>
  <c r="D10" i="6" s="1"/>
  <c r="T7" i="3"/>
  <c r="C10" i="6" s="1"/>
  <c r="Z7" i="3"/>
  <c r="O8" i="7" s="1"/>
  <c r="Q8" i="7" s="1"/>
  <c r="AA7" i="3"/>
  <c r="Q8" i="3"/>
  <c r="O25" i="6" s="1"/>
  <c r="R8" i="3"/>
  <c r="P25" i="6" s="1"/>
  <c r="U8" i="3"/>
  <c r="Q25" i="6" s="1"/>
  <c r="X8" i="3"/>
  <c r="B11" i="7" s="1"/>
  <c r="Y8" i="3"/>
  <c r="C11" i="7" s="1"/>
  <c r="AB8" i="3"/>
  <c r="D11" i="7" s="1"/>
  <c r="S8" i="3"/>
  <c r="O26" i="6" s="1"/>
  <c r="Q26" i="6" s="1"/>
  <c r="T8" i="3"/>
  <c r="P26" i="6" s="1"/>
  <c r="Z8" i="3"/>
  <c r="B12" i="7" s="1"/>
  <c r="D12" i="7" s="1"/>
  <c r="AA8" i="3"/>
  <c r="C12" i="7" s="1"/>
  <c r="Q9" i="3"/>
  <c r="O19" i="6" s="1"/>
  <c r="R9" i="3"/>
  <c r="P19" i="6" s="1"/>
  <c r="U9" i="3"/>
  <c r="Q19" i="6" s="1"/>
  <c r="X9" i="3"/>
  <c r="B7" i="7" s="1"/>
  <c r="Y9" i="3"/>
  <c r="C7" i="7" s="1"/>
  <c r="AB9" i="3"/>
  <c r="D7" i="7" s="1"/>
  <c r="S9" i="3"/>
  <c r="O20" i="6" s="1"/>
  <c r="Q20" i="6" s="1"/>
  <c r="T9" i="3"/>
  <c r="P20" i="6" s="1"/>
  <c r="Z9" i="3"/>
  <c r="B8" i="7" s="1"/>
  <c r="D8" i="7" s="1"/>
  <c r="AA9" i="3"/>
  <c r="C8" i="7" s="1"/>
  <c r="Q10" i="3"/>
  <c r="O13" i="6" s="1"/>
  <c r="R10" i="3"/>
  <c r="P13" i="6" s="1"/>
  <c r="U10" i="3"/>
  <c r="Q13" i="6" s="1"/>
  <c r="S10" i="3"/>
  <c r="O14" i="6" s="1"/>
  <c r="Q14" i="6" s="1"/>
  <c r="T10" i="3"/>
  <c r="P14" i="6" s="1"/>
  <c r="Q11" i="3"/>
  <c r="B25" i="6" s="1"/>
  <c r="R11" i="3"/>
  <c r="C25" i="6" s="1"/>
  <c r="U11" i="3"/>
  <c r="D25" i="6" s="1"/>
  <c r="S11" i="3"/>
  <c r="B26" i="6" s="1"/>
  <c r="D26" i="6" s="1"/>
  <c r="T11" i="3"/>
  <c r="C26" i="6" s="1"/>
  <c r="Q12" i="3"/>
  <c r="O15" i="6" s="1"/>
  <c r="R12" i="3"/>
  <c r="P15" i="6" s="1"/>
  <c r="U12" i="3"/>
  <c r="Q15" i="6" s="1"/>
  <c r="S12" i="3"/>
  <c r="O16" i="6" s="1"/>
  <c r="Q16" i="6" s="1"/>
  <c r="T12" i="3"/>
  <c r="P16" i="6" s="1"/>
  <c r="Q13" i="3"/>
  <c r="O23" i="6" s="1"/>
  <c r="R13" i="3"/>
  <c r="P23" i="6" s="1"/>
  <c r="U13" i="3"/>
  <c r="Q23" i="6" s="1"/>
  <c r="S13" i="3"/>
  <c r="O24" i="6" s="1"/>
  <c r="Q24" i="6" s="1"/>
  <c r="T13" i="3"/>
  <c r="P24" i="6" s="1"/>
  <c r="Q14" i="3"/>
  <c r="B13" i="6" s="1"/>
  <c r="R14" i="3"/>
  <c r="C13" i="6" s="1"/>
  <c r="U14" i="3"/>
  <c r="D13" i="6" s="1"/>
  <c r="X14" i="3"/>
  <c r="B17" i="7" s="1"/>
  <c r="Y14" i="3"/>
  <c r="C17" i="7" s="1"/>
  <c r="AB14" i="3"/>
  <c r="D17" i="7" s="1"/>
  <c r="S14" i="3"/>
  <c r="B14" i="6" s="1"/>
  <c r="D14" i="6" s="1"/>
  <c r="T14" i="3"/>
  <c r="C14" i="6" s="1"/>
  <c r="Z14" i="3"/>
  <c r="B18" i="7" s="1"/>
  <c r="D18" i="7" s="1"/>
  <c r="AA14" i="3"/>
  <c r="C18" i="7" s="1"/>
  <c r="Q15" i="3"/>
  <c r="B21" i="6" s="1"/>
  <c r="R15" i="3"/>
  <c r="C21" i="6" s="1"/>
  <c r="U15" i="3"/>
  <c r="D21" i="6" s="1"/>
  <c r="X15" i="3"/>
  <c r="O17" i="7" s="1"/>
  <c r="P17" i="7"/>
  <c r="AB15" i="3"/>
  <c r="Q17" i="7" s="1"/>
  <c r="S15" i="3"/>
  <c r="B22" i="6" s="1"/>
  <c r="D22" i="6" s="1"/>
  <c r="T15" i="3"/>
  <c r="C22" i="6" s="1"/>
  <c r="Z15" i="3"/>
  <c r="O18" i="7" s="1"/>
  <c r="Q18" i="7" s="1"/>
  <c r="AA15" i="3"/>
  <c r="P18" i="7" s="1"/>
  <c r="Q16" i="3"/>
  <c r="O9" i="6" s="1"/>
  <c r="R16" i="3"/>
  <c r="P9" i="6" s="1"/>
  <c r="U16" i="3"/>
  <c r="Q9" i="6" s="1"/>
  <c r="X16" i="3"/>
  <c r="O23" i="7" s="1"/>
  <c r="Y16" i="3"/>
  <c r="P23" i="7" s="1"/>
  <c r="AB16" i="3"/>
  <c r="Q23" i="7" s="1"/>
  <c r="S16" i="3"/>
  <c r="O10" i="6" s="1"/>
  <c r="Q10" i="6" s="1"/>
  <c r="T16" i="3"/>
  <c r="P10" i="6" s="1"/>
  <c r="Z16" i="3"/>
  <c r="O24" i="7" s="1"/>
  <c r="Q24" i="7" s="1"/>
  <c r="AA16" i="3"/>
  <c r="P24" i="7" s="1"/>
  <c r="B7" i="6"/>
  <c r="R17" i="3"/>
  <c r="C7" i="6" s="1"/>
  <c r="U17" i="3"/>
  <c r="D7" i="6" s="1"/>
  <c r="X17" i="3"/>
  <c r="B9" i="7" s="1"/>
  <c r="Y17" i="3"/>
  <c r="C9" i="7" s="1"/>
  <c r="AB17" i="3"/>
  <c r="D9" i="7" s="1"/>
  <c r="S17" i="3"/>
  <c r="B8" i="6" s="1"/>
  <c r="D8" i="6" s="1"/>
  <c r="T17" i="3"/>
  <c r="C8" i="6" s="1"/>
  <c r="Z17" i="3"/>
  <c r="B10" i="7" s="1"/>
  <c r="D10" i="7" s="1"/>
  <c r="AA17" i="3"/>
  <c r="C10" i="7" s="1"/>
  <c r="Q18" i="3"/>
  <c r="B17" i="6" s="1"/>
  <c r="R18" i="3"/>
  <c r="C17" i="6" s="1"/>
  <c r="U18" i="3"/>
  <c r="D17" i="6" s="1"/>
  <c r="X18" i="3"/>
  <c r="B13" i="7" s="1"/>
  <c r="Y18" i="3"/>
  <c r="C13" i="7" s="1"/>
  <c r="AB18" i="3"/>
  <c r="D13" i="7" s="1"/>
  <c r="S18" i="3"/>
  <c r="B18" i="6" s="1"/>
  <c r="D18" i="6" s="1"/>
  <c r="T18" i="3"/>
  <c r="C18" i="6" s="1"/>
  <c r="Z18" i="3"/>
  <c r="B14" i="7" s="1"/>
  <c r="D14" i="7" s="1"/>
  <c r="AA18" i="3"/>
  <c r="C14" i="7" s="1"/>
  <c r="Q19" i="3"/>
  <c r="B15" i="6" s="1"/>
  <c r="R19" i="3"/>
  <c r="C15" i="6" s="1"/>
  <c r="U19" i="3"/>
  <c r="D15" i="6" s="1"/>
  <c r="X19" i="3"/>
  <c r="B19" i="7" s="1"/>
  <c r="Y19" i="3"/>
  <c r="C19" i="7" s="1"/>
  <c r="AB19" i="3"/>
  <c r="D19" i="7" s="1"/>
  <c r="S19" i="3"/>
  <c r="B16" i="6" s="1"/>
  <c r="D16" i="6" s="1"/>
  <c r="T19" i="3"/>
  <c r="C16" i="6" s="1"/>
  <c r="Z19" i="3"/>
  <c r="B20" i="7" s="1"/>
  <c r="D20" i="7" s="1"/>
  <c r="AA19" i="3"/>
  <c r="Q20" i="3"/>
  <c r="O7" i="6" s="1"/>
  <c r="R20" i="3"/>
  <c r="P7" i="6" s="1"/>
  <c r="U20" i="3"/>
  <c r="Q7" i="6" s="1"/>
  <c r="X20" i="3"/>
  <c r="O21" i="7" s="1"/>
  <c r="Y20" i="3"/>
  <c r="P21" i="7" s="1"/>
  <c r="AB20" i="3"/>
  <c r="Q21" i="7" s="1"/>
  <c r="S20" i="3"/>
  <c r="O8" i="6" s="1"/>
  <c r="Q8" i="6" s="1"/>
  <c r="T20" i="3"/>
  <c r="P8" i="6" s="1"/>
  <c r="Z20" i="3"/>
  <c r="O22" i="7" s="1"/>
  <c r="Q22" i="7" s="1"/>
  <c r="AA20" i="3"/>
  <c r="P22" i="7" s="1"/>
  <c r="Q21" i="3"/>
  <c r="O21" i="6" s="1"/>
  <c r="R21" i="3"/>
  <c r="P21" i="6" s="1"/>
  <c r="U21" i="3"/>
  <c r="Q21" i="6" s="1"/>
  <c r="X21" i="3"/>
  <c r="O9" i="7" s="1"/>
  <c r="Y21" i="3"/>
  <c r="P9" i="7" s="1"/>
  <c r="AB21" i="3"/>
  <c r="Q9" i="7" s="1"/>
  <c r="S21" i="3"/>
  <c r="O22" i="6" s="1"/>
  <c r="Q22" i="6" s="1"/>
  <c r="T21" i="3"/>
  <c r="P22" i="6" s="1"/>
  <c r="Z21" i="3"/>
  <c r="O10" i="7" s="1"/>
  <c r="Q10" i="7" s="1"/>
  <c r="AA21" i="3"/>
  <c r="P10" i="7" s="1"/>
  <c r="Q22" i="3"/>
  <c r="B23" i="6" s="1"/>
  <c r="R22" i="3"/>
  <c r="C23" i="6" s="1"/>
  <c r="U22" i="3"/>
  <c r="D23" i="6" s="1"/>
  <c r="X22" i="3"/>
  <c r="O13" i="7" s="1"/>
  <c r="Y22" i="3"/>
  <c r="P13" i="7" s="1"/>
  <c r="AB22" i="3"/>
  <c r="Q13" i="7" s="1"/>
  <c r="S22" i="3"/>
  <c r="B24" i="6" s="1"/>
  <c r="D24" i="6" s="1"/>
  <c r="B20" i="6"/>
  <c r="D20" i="6" s="1"/>
  <c r="T22" i="3"/>
  <c r="C24" i="6" s="1"/>
  <c r="Z22" i="3"/>
  <c r="O14" i="7" s="1"/>
  <c r="Q14" i="7" s="1"/>
  <c r="AA22" i="3"/>
  <c r="P14" i="7" s="1"/>
  <c r="B5" i="7"/>
  <c r="C5" i="7"/>
  <c r="D5" i="7"/>
  <c r="O5" i="7"/>
  <c r="P5" i="7"/>
  <c r="Q5" i="7"/>
  <c r="B6" i="7"/>
  <c r="C6" i="7"/>
  <c r="O6" i="7"/>
  <c r="P6" i="7"/>
  <c r="B27" i="7"/>
  <c r="C27" i="7"/>
  <c r="D27" i="7"/>
  <c r="O27" i="7"/>
  <c r="P27" i="7"/>
  <c r="Q27" i="7"/>
  <c r="B28" i="7"/>
  <c r="C28" i="7"/>
  <c r="O28" i="7"/>
  <c r="P28" i="7"/>
  <c r="B5" i="5"/>
  <c r="C5" i="5"/>
  <c r="D5" i="5"/>
  <c r="O5" i="5"/>
  <c r="P5" i="5"/>
  <c r="Q5" i="5"/>
  <c r="B19" i="5"/>
  <c r="C19" i="5"/>
  <c r="D19" i="5"/>
  <c r="P19" i="5"/>
  <c r="C21" i="5"/>
  <c r="D21" i="5"/>
  <c r="O21" i="5"/>
  <c r="P21" i="5"/>
  <c r="Q21" i="5"/>
  <c r="B27" i="5"/>
  <c r="C27" i="5"/>
  <c r="P31" i="5"/>
  <c r="B33" i="5"/>
  <c r="B35" i="5"/>
  <c r="C35" i="5"/>
  <c r="D35" i="5"/>
  <c r="O35" i="5"/>
  <c r="P35" i="5"/>
  <c r="Q35" i="5"/>
  <c r="N6" i="13"/>
  <c r="D8" i="13"/>
  <c r="N8" i="13"/>
  <c r="D10" i="13"/>
  <c r="N10" i="13"/>
  <c r="D12" i="13"/>
  <c r="N12" i="13"/>
  <c r="D14" i="13"/>
  <c r="N14" i="13"/>
  <c r="D16" i="13"/>
  <c r="N16" i="13"/>
  <c r="D18" i="13"/>
  <c r="N18" i="13"/>
  <c r="D20" i="13"/>
  <c r="N34" i="13"/>
  <c r="D36" i="13"/>
  <c r="N36" i="13"/>
  <c r="D38" i="13"/>
  <c r="N38" i="13"/>
  <c r="C40" i="13"/>
  <c r="D40" i="13"/>
  <c r="N40" i="13"/>
  <c r="D42" i="13"/>
  <c r="N42" i="13"/>
  <c r="D44" i="13"/>
  <c r="N44" i="13"/>
  <c r="D46" i="13"/>
  <c r="N46" i="13"/>
  <c r="D48" i="13"/>
  <c r="B5" i="6"/>
  <c r="C5" i="6"/>
  <c r="D5" i="6"/>
  <c r="O5" i="6"/>
  <c r="P5" i="6"/>
  <c r="Q5" i="6"/>
  <c r="B6" i="6"/>
  <c r="C6" i="6"/>
  <c r="O6" i="6"/>
  <c r="P6" i="6"/>
  <c r="B27" i="6"/>
  <c r="C27" i="6"/>
  <c r="D27" i="6"/>
  <c r="O27" i="6"/>
  <c r="P27" i="6"/>
  <c r="Q27" i="6"/>
  <c r="B28" i="6"/>
  <c r="C28" i="6"/>
  <c r="O28" i="6"/>
  <c r="P28" i="6"/>
  <c r="B5" i="4"/>
  <c r="C5" i="4"/>
  <c r="D5" i="4"/>
  <c r="O5" i="4"/>
  <c r="P5" i="4"/>
  <c r="Q5" i="4"/>
  <c r="P7" i="4"/>
  <c r="D11" i="4"/>
  <c r="C13" i="4"/>
  <c r="O15" i="4"/>
  <c r="B19" i="4"/>
  <c r="C19" i="4"/>
  <c r="D19" i="4"/>
  <c r="O19" i="4"/>
  <c r="P19" i="4"/>
  <c r="Q19" i="4"/>
  <c r="B21" i="4"/>
  <c r="C21" i="4"/>
  <c r="D21" i="4"/>
  <c r="O21" i="4"/>
  <c r="P21" i="4"/>
  <c r="Q21" i="4"/>
  <c r="O27" i="4"/>
  <c r="P27" i="4"/>
  <c r="Q29" i="4"/>
  <c r="O31" i="4"/>
  <c r="D33" i="4"/>
  <c r="B35" i="4"/>
  <c r="C35" i="4"/>
  <c r="D35" i="4"/>
  <c r="O35" i="4"/>
  <c r="P35" i="4"/>
  <c r="Q35" i="4"/>
  <c r="C20" i="7" l="1"/>
  <c r="P8" i="7"/>
  <c r="B1" i="5"/>
  <c r="B1" i="6"/>
</calcChain>
</file>

<file path=xl/sharedStrings.xml><?xml version="1.0" encoding="utf-8"?>
<sst xmlns="http://schemas.openxmlformats.org/spreadsheetml/2006/main" count="1250" uniqueCount="671">
  <si>
    <t>兼　全国高等学校選抜テニス大会岐阜県予選</t>
  </si>
  <si>
    <t>【男　子　団　体】</t>
  </si>
  <si>
    <t>フィードイン・コンソレーション</t>
  </si>
  <si>
    <t>【女　子　団　体】</t>
  </si>
  <si>
    <t>　　　男　子　　　　団 体 戦 登 録 メ ン バ ー</t>
  </si>
  <si>
    <t>学校名</t>
  </si>
  <si>
    <t>監督名</t>
  </si>
  <si>
    <t>選　手　名</t>
  </si>
  <si>
    <t>Ｎｏ１</t>
  </si>
  <si>
    <t>Ｎｏ２</t>
  </si>
  <si>
    <t>Ｎｏ３</t>
  </si>
  <si>
    <t>Ｎｏ４</t>
  </si>
  <si>
    <t>Ｎｏ５</t>
  </si>
  <si>
    <t>Ｎｏ６</t>
  </si>
  <si>
    <t>Ｎｏ７</t>
  </si>
  <si>
    <t>Ｎｏ８</t>
  </si>
  <si>
    <t>Ｎｏ９</t>
  </si>
  <si>
    <t>岐阜</t>
  </si>
  <si>
    <t>　　　女　子　　　　団 体 戦 登 録 メ ン バ ー</t>
  </si>
  <si>
    <t>【男　子　シ　ン　グ　ル　ス】</t>
  </si>
  <si>
    <t>３位決定戦</t>
  </si>
  <si>
    <t>５位決定戦</t>
  </si>
  <si>
    <t>７位決定戦</t>
  </si>
  <si>
    <t>【女　子　シ　ン　グ　ル　ス】</t>
  </si>
  <si>
    <t>【男　子　ダ　ブ　ル　ス】</t>
  </si>
  <si>
    <t>【女　子　ダ　ブ　ル　ス】</t>
  </si>
  <si>
    <t>団体（男子）</t>
  </si>
  <si>
    <t>団体（女子）</t>
  </si>
  <si>
    <t>男子Ｓ</t>
  </si>
  <si>
    <t>女子Ｓ</t>
  </si>
  <si>
    <t>西濃</t>
  </si>
  <si>
    <t>中濃</t>
  </si>
  <si>
    <t>東濃</t>
  </si>
  <si>
    <t>男子Ｄ</t>
  </si>
  <si>
    <t>女子Ｄ</t>
  </si>
  <si>
    <t>岐阜</t>
    <rPh sb="0" eb="2">
      <t>ギフ</t>
    </rPh>
    <phoneticPr fontId="3"/>
  </si>
  <si>
    <t>加納</t>
    <rPh sb="0" eb="2">
      <t>カノウ</t>
    </rPh>
    <phoneticPr fontId="3"/>
  </si>
  <si>
    <t>郡上</t>
    <rPh sb="0" eb="2">
      <t>グジョウ</t>
    </rPh>
    <phoneticPr fontId="3"/>
  </si>
  <si>
    <t>県岐阜商</t>
    <rPh sb="0" eb="1">
      <t>ケン</t>
    </rPh>
    <rPh sb="1" eb="3">
      <t>ギフ</t>
    </rPh>
    <rPh sb="3" eb="4">
      <t>ショウ</t>
    </rPh>
    <phoneticPr fontId="3"/>
  </si>
  <si>
    <t>麗澤瑞浪</t>
    <rPh sb="0" eb="4">
      <t>レイタクミズナミ</t>
    </rPh>
    <phoneticPr fontId="3"/>
  </si>
  <si>
    <t>県岐阜商</t>
    <rPh sb="0" eb="4">
      <t>ケンギフショウ</t>
    </rPh>
    <phoneticPr fontId="3"/>
  </si>
  <si>
    <t>各務原</t>
    <rPh sb="0" eb="3">
      <t>カカミガハラ</t>
    </rPh>
    <phoneticPr fontId="3"/>
  </si>
  <si>
    <t>東濃実</t>
    <rPh sb="0" eb="2">
      <t>トウノウ</t>
    </rPh>
    <rPh sb="2" eb="3">
      <t>ジツ</t>
    </rPh>
    <phoneticPr fontId="3"/>
  </si>
  <si>
    <t>田中　聖子</t>
  </si>
  <si>
    <t>西濃</t>
    <rPh sb="0" eb="1">
      <t>ニシ</t>
    </rPh>
    <phoneticPr fontId="28"/>
  </si>
  <si>
    <t>田中　諭志</t>
  </si>
  <si>
    <t>岐阜総合</t>
    <rPh sb="0" eb="2">
      <t>ギフ</t>
    </rPh>
    <rPh sb="2" eb="4">
      <t>ソウゴウ</t>
    </rPh>
    <phoneticPr fontId="3"/>
  </si>
  <si>
    <t>岐阜高専</t>
    <rPh sb="0" eb="2">
      <t>ギフ</t>
    </rPh>
    <rPh sb="2" eb="4">
      <t>コウセン</t>
    </rPh>
    <phoneticPr fontId="3"/>
  </si>
  <si>
    <t>各務原西</t>
    <rPh sb="0" eb="3">
      <t>カカミガハラ</t>
    </rPh>
    <rPh sb="3" eb="4">
      <t>ニシ</t>
    </rPh>
    <phoneticPr fontId="3"/>
  </si>
  <si>
    <t>髙木　一輝</t>
  </si>
  <si>
    <t>岐阜北</t>
    <rPh sb="0" eb="2">
      <t>ギフ</t>
    </rPh>
    <rPh sb="2" eb="3">
      <t>キタ</t>
    </rPh>
    <phoneticPr fontId="3"/>
  </si>
  <si>
    <t>岐南工</t>
    <rPh sb="0" eb="2">
      <t>ギナン</t>
    </rPh>
    <rPh sb="2" eb="3">
      <t>コウ</t>
    </rPh>
    <phoneticPr fontId="3"/>
  </si>
  <si>
    <t>加茂</t>
    <rPh sb="0" eb="2">
      <t>カモ</t>
    </rPh>
    <phoneticPr fontId="3"/>
  </si>
  <si>
    <t>多治見北</t>
    <rPh sb="0" eb="3">
      <t>タジミ</t>
    </rPh>
    <rPh sb="3" eb="4">
      <t>キタ</t>
    </rPh>
    <phoneticPr fontId="3"/>
  </si>
  <si>
    <t>多治見</t>
    <rPh sb="0" eb="3">
      <t>タジミ</t>
    </rPh>
    <phoneticPr fontId="3"/>
  </si>
  <si>
    <t>恵那</t>
    <rPh sb="0" eb="2">
      <t>エナ</t>
    </rPh>
    <phoneticPr fontId="3"/>
  </si>
  <si>
    <t>大垣南</t>
  </si>
  <si>
    <t>麗澤瑞浪</t>
    <rPh sb="0" eb="2">
      <t>レイタク</t>
    </rPh>
    <rPh sb="2" eb="4">
      <t>ミズナミ</t>
    </rPh>
    <phoneticPr fontId="2"/>
  </si>
  <si>
    <t>中津</t>
    <rPh sb="0" eb="2">
      <t>ナカツ</t>
    </rPh>
    <phoneticPr fontId="2"/>
  </si>
  <si>
    <t>大垣北</t>
    <phoneticPr fontId="3"/>
  </si>
  <si>
    <t>加納</t>
    <rPh sb="0" eb="2">
      <t>カノウ</t>
    </rPh>
    <phoneticPr fontId="28"/>
  </si>
  <si>
    <t>関</t>
    <rPh sb="0" eb="1">
      <t>セキ</t>
    </rPh>
    <phoneticPr fontId="28"/>
  </si>
  <si>
    <t>大垣南</t>
    <rPh sb="0" eb="2">
      <t>オオガキ</t>
    </rPh>
    <rPh sb="2" eb="3">
      <t>ミナミ</t>
    </rPh>
    <phoneticPr fontId="2"/>
  </si>
  <si>
    <t>帝京大可児</t>
    <rPh sb="0" eb="3">
      <t>テイキョウダイ</t>
    </rPh>
    <rPh sb="3" eb="5">
      <t>カニ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</si>
  <si>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</si>
  <si>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大垣北</t>
    <phoneticPr fontId="3"/>
  </si>
  <si>
    <t>加茂</t>
    <rPh sb="0" eb="2">
      <t>カモ</t>
    </rPh>
    <phoneticPr fontId="28"/>
  </si>
  <si>
    <t>岐阜</t>
    <rPh sb="0" eb="2">
      <t>ギフ</t>
    </rPh>
    <phoneticPr fontId="2"/>
  </si>
  <si>
    <t>関</t>
    <rPh sb="0" eb="1">
      <t>セキ</t>
    </rPh>
    <phoneticPr fontId="2"/>
  </si>
  <si>
    <t>選手氏名</t>
    <rPh sb="0" eb="2">
      <t>センシュ</t>
    </rPh>
    <rPh sb="2" eb="4">
      <t>シメイ</t>
    </rPh>
    <phoneticPr fontId="31"/>
  </si>
  <si>
    <t>学年</t>
    <rPh sb="0" eb="2">
      <t>ガクネン</t>
    </rPh>
    <phoneticPr fontId="31"/>
  </si>
  <si>
    <t>学校名</t>
    <rPh sb="0" eb="3">
      <t>ガッコウメイ</t>
    </rPh>
    <phoneticPr fontId="31"/>
  </si>
  <si>
    <t>男子S</t>
    <rPh sb="0" eb="2">
      <t>ダンシ</t>
    </rPh>
    <phoneticPr fontId="28"/>
  </si>
  <si>
    <t>女子S</t>
    <rPh sb="0" eb="2">
      <t>ジョシ</t>
    </rPh>
    <phoneticPr fontId="28"/>
  </si>
  <si>
    <t>男子D</t>
    <rPh sb="0" eb="2">
      <t>ダンシ</t>
    </rPh>
    <phoneticPr fontId="28"/>
  </si>
  <si>
    <t>岐阜</t>
    <rPh sb="0" eb="2">
      <t>ギフ</t>
    </rPh>
    <phoneticPr fontId="28"/>
  </si>
  <si>
    <t>土本　幸司</t>
  </si>
  <si>
    <t>郡上</t>
    <rPh sb="0" eb="2">
      <t>グジョウ</t>
    </rPh>
    <phoneticPr fontId="2"/>
  </si>
  <si>
    <t>可児工</t>
    <rPh sb="0" eb="2">
      <t>カニ</t>
    </rPh>
    <rPh sb="2" eb="3">
      <t>コウ</t>
    </rPh>
    <phoneticPr fontId="2"/>
  </si>
  <si>
    <t>加茂</t>
    <rPh sb="0" eb="2">
      <t>カモ</t>
    </rPh>
    <phoneticPr fontId="2"/>
  </si>
  <si>
    <t>可児</t>
    <rPh sb="0" eb="2">
      <t>カニ</t>
    </rPh>
    <phoneticPr fontId="2"/>
  </si>
  <si>
    <t>東濃実</t>
    <rPh sb="0" eb="2">
      <t>トウノウ</t>
    </rPh>
    <rPh sb="2" eb="3">
      <t>ジツ</t>
    </rPh>
    <phoneticPr fontId="2"/>
  </si>
  <si>
    <t>恵那</t>
    <rPh sb="0" eb="2">
      <t>エナ</t>
    </rPh>
    <phoneticPr fontId="2"/>
  </si>
  <si>
    <t>大垣東</t>
    <rPh sb="0" eb="2">
      <t>オオガキ</t>
    </rPh>
    <rPh sb="2" eb="3">
      <t>ヒガシ</t>
    </rPh>
    <phoneticPr fontId="2"/>
  </si>
  <si>
    <t>大垣西</t>
    <rPh sb="0" eb="2">
      <t>オオガキ</t>
    </rPh>
    <rPh sb="2" eb="3">
      <t>ニシ</t>
    </rPh>
    <phoneticPr fontId="2"/>
  </si>
  <si>
    <t>大垣北</t>
    <rPh sb="0" eb="2">
      <t>オオガキ</t>
    </rPh>
    <rPh sb="2" eb="3">
      <t>キタ</t>
    </rPh>
    <phoneticPr fontId="2"/>
  </si>
  <si>
    <t>男子ラッキールーザー</t>
    <rPh sb="0" eb="2">
      <t>ダンシ</t>
    </rPh>
    <phoneticPr fontId="28"/>
  </si>
  <si>
    <t>女子ラッキールーザー</t>
    <rPh sb="0" eb="2">
      <t>ジョシ</t>
    </rPh>
    <phoneticPr fontId="28"/>
  </si>
  <si>
    <t>岐阜1</t>
    <rPh sb="0" eb="2">
      <t>ギフ</t>
    </rPh>
    <phoneticPr fontId="28"/>
  </si>
  <si>
    <t>岐阜2</t>
    <rPh sb="0" eb="2">
      <t>ギフ</t>
    </rPh>
    <phoneticPr fontId="28"/>
  </si>
  <si>
    <t>岐阜3</t>
    <rPh sb="0" eb="2">
      <t>ギフ</t>
    </rPh>
    <phoneticPr fontId="28"/>
  </si>
  <si>
    <t>岐阜4</t>
    <rPh sb="0" eb="2">
      <t>ギフ</t>
    </rPh>
    <phoneticPr fontId="28"/>
  </si>
  <si>
    <t>西濃1</t>
    <rPh sb="0" eb="2">
      <t>セイノウ</t>
    </rPh>
    <phoneticPr fontId="28"/>
  </si>
  <si>
    <t>西濃2</t>
    <rPh sb="0" eb="2">
      <t>セイノウ</t>
    </rPh>
    <phoneticPr fontId="28"/>
  </si>
  <si>
    <t>西濃3</t>
    <rPh sb="0" eb="2">
      <t>セイノウ</t>
    </rPh>
    <phoneticPr fontId="28"/>
  </si>
  <si>
    <t>中濃1</t>
    <rPh sb="0" eb="2">
      <t>チュウノウ</t>
    </rPh>
    <phoneticPr fontId="28"/>
  </si>
  <si>
    <t>中濃2</t>
    <rPh sb="0" eb="2">
      <t>チュウノウ</t>
    </rPh>
    <phoneticPr fontId="28"/>
  </si>
  <si>
    <t>中濃3</t>
    <rPh sb="0" eb="2">
      <t>チュウノウ</t>
    </rPh>
    <phoneticPr fontId="28"/>
  </si>
  <si>
    <t>中濃4</t>
    <rPh sb="0" eb="2">
      <t>チュウノウ</t>
    </rPh>
    <phoneticPr fontId="28"/>
  </si>
  <si>
    <t>中濃5</t>
    <rPh sb="0" eb="2">
      <t>チュウノウ</t>
    </rPh>
    <phoneticPr fontId="28"/>
  </si>
  <si>
    <t>東濃1</t>
    <rPh sb="0" eb="2">
      <t>トウノウ</t>
    </rPh>
    <phoneticPr fontId="28"/>
  </si>
  <si>
    <t>東濃2</t>
    <rPh sb="0" eb="2">
      <t>トウノウ</t>
    </rPh>
    <phoneticPr fontId="28"/>
  </si>
  <si>
    <t>東濃3</t>
    <rPh sb="0" eb="2">
      <t>トウノウ</t>
    </rPh>
    <phoneticPr fontId="28"/>
  </si>
  <si>
    <t>東濃4</t>
    <rPh sb="0" eb="2">
      <t>トウノウ</t>
    </rPh>
    <phoneticPr fontId="28"/>
  </si>
  <si>
    <t>選手氏名</t>
    <rPh sb="0" eb="2">
      <t>センシュ</t>
    </rPh>
    <rPh sb="2" eb="4">
      <t>シメイ</t>
    </rPh>
    <phoneticPr fontId="28"/>
  </si>
  <si>
    <t>学年</t>
    <rPh sb="0" eb="2">
      <t>ガクネン</t>
    </rPh>
    <phoneticPr fontId="28"/>
  </si>
  <si>
    <t>学校名</t>
    <rPh sb="0" eb="3">
      <t>ガッコウメイ</t>
    </rPh>
    <phoneticPr fontId="28"/>
  </si>
  <si>
    <t>地区</t>
    <rPh sb="0" eb="2">
      <t>チク</t>
    </rPh>
    <phoneticPr fontId="28"/>
  </si>
  <si>
    <t>岐阜</t>
    <rPh sb="0" eb="2">
      <t>ギフ</t>
    </rPh>
    <phoneticPr fontId="28"/>
  </si>
  <si>
    <t>中濃</t>
    <rPh sb="0" eb="2">
      <t>チュウノウ</t>
    </rPh>
    <phoneticPr fontId="28"/>
  </si>
  <si>
    <t>東濃</t>
    <rPh sb="0" eb="2">
      <t>トウノウ</t>
    </rPh>
    <phoneticPr fontId="28"/>
  </si>
  <si>
    <t>西濃</t>
    <rPh sb="0" eb="2">
      <t>セイノウ</t>
    </rPh>
    <phoneticPr fontId="28"/>
  </si>
  <si>
    <t>男子D</t>
    <rPh sb="0" eb="2">
      <t>ダンシ</t>
    </rPh>
    <phoneticPr fontId="28"/>
  </si>
  <si>
    <t>女子D</t>
    <rPh sb="0" eb="2">
      <t>ジョシ</t>
    </rPh>
    <phoneticPr fontId="28"/>
  </si>
  <si>
    <t>東濃2</t>
    <phoneticPr fontId="28"/>
  </si>
  <si>
    <t>県岐阜商</t>
    <rPh sb="0" eb="4">
      <t>ケンギフショウ</t>
    </rPh>
    <phoneticPr fontId="2"/>
  </si>
  <si>
    <t>村井　独歩</t>
    <rPh sb="0" eb="2">
      <t>ムライ</t>
    </rPh>
    <rPh sb="3" eb="4">
      <t>ドク</t>
    </rPh>
    <rPh sb="4" eb="5">
      <t>ホ</t>
    </rPh>
    <phoneticPr fontId="1"/>
  </si>
  <si>
    <t>可児　優希②</t>
  </si>
  <si>
    <t>藤井　良太②</t>
  </si>
  <si>
    <t>廣瀬　　仲②</t>
  </si>
  <si>
    <t>長縄　達也②</t>
  </si>
  <si>
    <t>清野　皓貴①</t>
  </si>
  <si>
    <t>竹山輝利斗②</t>
  </si>
  <si>
    <t>安田　大剛①</t>
  </si>
  <si>
    <t>富成　弘貴②</t>
  </si>
  <si>
    <t>深尾　風月①</t>
  </si>
  <si>
    <t>加藤　健司</t>
    <rPh sb="0" eb="2">
      <t>カトウ</t>
    </rPh>
    <rPh sb="3" eb="5">
      <t>ケンジ</t>
    </rPh>
    <phoneticPr fontId="1"/>
  </si>
  <si>
    <t>丹羽　駿介②</t>
  </si>
  <si>
    <t>澤田　亮覇②</t>
  </si>
  <si>
    <t>中川　慎梧②</t>
  </si>
  <si>
    <t>伏屋　慶一①</t>
  </si>
  <si>
    <t>可知　裕基①</t>
  </si>
  <si>
    <t>八代　征己①</t>
  </si>
  <si>
    <t>森　　俊和①</t>
  </si>
  <si>
    <t>横山　健人①</t>
  </si>
  <si>
    <t>瀧上　陽太①</t>
  </si>
  <si>
    <t>岐阜高専</t>
    <rPh sb="0" eb="4">
      <t>ギフコウセン</t>
    </rPh>
    <phoneticPr fontId="2"/>
  </si>
  <si>
    <t>児玉　恵理</t>
  </si>
  <si>
    <t>所　　泰成②</t>
  </si>
  <si>
    <t>竹中　舞志②</t>
  </si>
  <si>
    <t>井道　匠太②</t>
  </si>
  <si>
    <t>岩田　俐来②</t>
  </si>
  <si>
    <t>大口瞭太朗②</t>
  </si>
  <si>
    <t>岩田　晃治②</t>
  </si>
  <si>
    <t>北村伊歩基①</t>
  </si>
  <si>
    <t>山口　拓真②</t>
  </si>
  <si>
    <t>伊藤　晏志②</t>
  </si>
  <si>
    <t>岐阜北</t>
    <rPh sb="0" eb="3">
      <t>ギフキタ</t>
    </rPh>
    <phoneticPr fontId="2"/>
  </si>
  <si>
    <t>森　　有紀</t>
    <rPh sb="0" eb="1">
      <t>モリ</t>
    </rPh>
    <rPh sb="3" eb="5">
      <t>ユキ</t>
    </rPh>
    <phoneticPr fontId="16"/>
  </si>
  <si>
    <t>杉田　健心①</t>
  </si>
  <si>
    <t>鈴木　啓太①</t>
  </si>
  <si>
    <t>山下銀之丞①</t>
  </si>
  <si>
    <t>奥村　陽太①</t>
  </si>
  <si>
    <t>國井　恵佑①</t>
  </si>
  <si>
    <t>片桐　佳祐①</t>
  </si>
  <si>
    <t>五十川裕朔②</t>
  </si>
  <si>
    <t>竹澤　颯太②</t>
  </si>
  <si>
    <t>福井　一輝②</t>
  </si>
  <si>
    <t>各務原</t>
    <rPh sb="0" eb="3">
      <t>カカミハラ</t>
    </rPh>
    <phoneticPr fontId="2"/>
  </si>
  <si>
    <t>橋本　　純</t>
    <rPh sb="0" eb="2">
      <t>ハシモト</t>
    </rPh>
    <rPh sb="4" eb="5">
      <t>ジュン</t>
    </rPh>
    <phoneticPr fontId="1"/>
  </si>
  <si>
    <t>辻　　祐史②</t>
  </si>
  <si>
    <t>栗田　悟琉②</t>
  </si>
  <si>
    <t>足立　志透②</t>
  </si>
  <si>
    <t>塩谷　怜大①</t>
  </si>
  <si>
    <t>澤田　宗征①</t>
  </si>
  <si>
    <t>鈴木　颯真②</t>
  </si>
  <si>
    <t>河田　侑大①</t>
  </si>
  <si>
    <t>石田　隆頼①</t>
  </si>
  <si>
    <t>藤井　雅也①</t>
  </si>
  <si>
    <t>加納</t>
    <rPh sb="0" eb="2">
      <t>カノウ</t>
    </rPh>
    <phoneticPr fontId="2"/>
  </si>
  <si>
    <t>安藤　喜章</t>
    <rPh sb="0" eb="2">
      <t>アンドウ</t>
    </rPh>
    <rPh sb="3" eb="5">
      <t>ヨシアキ</t>
    </rPh>
    <phoneticPr fontId="15"/>
  </si>
  <si>
    <t>岩間　由祐②</t>
  </si>
  <si>
    <t>北島　颯人①</t>
  </si>
  <si>
    <t>浦山　湧斗②</t>
  </si>
  <si>
    <t>堀　　順哉②</t>
  </si>
  <si>
    <t>小原　拓巳②</t>
  </si>
  <si>
    <t>福永　健真②</t>
  </si>
  <si>
    <t>井深　雄貴①</t>
  </si>
  <si>
    <t>柳原　元希②</t>
  </si>
  <si>
    <t>池田ゆあん①</t>
  </si>
  <si>
    <t>杉山　七菜②</t>
  </si>
  <si>
    <t>佐野　愛鈴①</t>
  </si>
  <si>
    <t>向山　莉央①</t>
  </si>
  <si>
    <t>村山　瑚都②</t>
  </si>
  <si>
    <t>酒井　菜帆①</t>
  </si>
  <si>
    <t>今井　心音②</t>
  </si>
  <si>
    <t>廣瀬菜々音①</t>
  </si>
  <si>
    <t>白橋　乃詠①</t>
  </si>
  <si>
    <t>木股　弥子①</t>
  </si>
  <si>
    <t>亀山　紗希①</t>
  </si>
  <si>
    <t>古田　暖乃②</t>
  </si>
  <si>
    <t>小川　侑紗①</t>
  </si>
  <si>
    <t>伏屋　若葉①</t>
  </si>
  <si>
    <t>飯田ほのか①</t>
  </si>
  <si>
    <t>松久　弥由①</t>
  </si>
  <si>
    <t>藤原　章子</t>
    <rPh sb="0" eb="2">
      <t>フジワラ</t>
    </rPh>
    <rPh sb="3" eb="5">
      <t>アキコ</t>
    </rPh>
    <phoneticPr fontId="1"/>
  </si>
  <si>
    <t>常冨　愛菜②</t>
  </si>
  <si>
    <t>岡部　芹耶②</t>
  </si>
  <si>
    <t>中島　瑠那②</t>
  </si>
  <si>
    <t>今尾　陽奈②</t>
  </si>
  <si>
    <t>木村　唄菜②</t>
  </si>
  <si>
    <t>立岡　愛梨②</t>
  </si>
  <si>
    <t>亀山　心葉②</t>
  </si>
  <si>
    <t>番家　春菜②</t>
  </si>
  <si>
    <t>長縄　　茜②</t>
  </si>
  <si>
    <t>岐阜東</t>
    <rPh sb="0" eb="3">
      <t>ギフヒガシ</t>
    </rPh>
    <phoneticPr fontId="2"/>
  </si>
  <si>
    <t>早川　貴子</t>
    <rPh sb="0" eb="2">
      <t>ハヤカワ</t>
    </rPh>
    <rPh sb="3" eb="4">
      <t>タカ</t>
    </rPh>
    <rPh sb="4" eb="5">
      <t>コ</t>
    </rPh>
    <phoneticPr fontId="1"/>
  </si>
  <si>
    <t>片岡　新菜②</t>
  </si>
  <si>
    <t>花村　祐奈②</t>
  </si>
  <si>
    <t>土本　萌絵②</t>
  </si>
  <si>
    <t>後藤那七海②</t>
  </si>
  <si>
    <t>河合　珠希②</t>
  </si>
  <si>
    <t>丹羽　唯菜②</t>
  </si>
  <si>
    <t>久保田　想②</t>
  </si>
  <si>
    <t>横山　凜帆②</t>
  </si>
  <si>
    <t>横山　優莉②</t>
  </si>
  <si>
    <t>平光　更彩①</t>
  </si>
  <si>
    <t>桒原　千紗②</t>
  </si>
  <si>
    <t>佐野ひかり②</t>
  </si>
  <si>
    <t>高木　麻帆②</t>
  </si>
  <si>
    <t>藤田恵実里①</t>
    <rPh sb="3" eb="4">
      <t>ミ</t>
    </rPh>
    <phoneticPr fontId="1"/>
  </si>
  <si>
    <t>岩田　春花②</t>
  </si>
  <si>
    <t>北川　絢奈①</t>
  </si>
  <si>
    <t>岸本　采那②</t>
  </si>
  <si>
    <t>江﨑　帆美②</t>
  </si>
  <si>
    <t>堀　　千陽②</t>
  </si>
  <si>
    <t>上原　綺里①</t>
  </si>
  <si>
    <t>丹羽　菜緒②</t>
  </si>
  <si>
    <t>伊藤　沙彩②</t>
  </si>
  <si>
    <t>辻　菜々音②</t>
  </si>
  <si>
    <t>長尾　璃音②</t>
  </si>
  <si>
    <t>髙井　萌衣①</t>
  </si>
  <si>
    <t>杉山登志郎</t>
  </si>
  <si>
    <t>近藤　陽太②</t>
  </si>
  <si>
    <t>笠井　祐樹①</t>
  </si>
  <si>
    <t>横山　崇史①</t>
  </si>
  <si>
    <t>安藤　駿佑②</t>
  </si>
  <si>
    <t>長屋　侑成②</t>
  </si>
  <si>
    <t>宮川　寛健②</t>
  </si>
  <si>
    <t>小倉　悠真②</t>
  </si>
  <si>
    <t>鳥谷　　翼②</t>
  </si>
  <si>
    <t>岡本　波瑠②</t>
  </si>
  <si>
    <t>岩田　知佳</t>
  </si>
  <si>
    <t>樋口　敬斗②</t>
  </si>
  <si>
    <t>瀬戸　彬最②</t>
  </si>
  <si>
    <t>小寺　寛紀②</t>
  </si>
  <si>
    <t>赤瀬川恵奏②</t>
  </si>
  <si>
    <t>國枝　剛輝②</t>
  </si>
  <si>
    <t>安藤　光志②</t>
  </si>
  <si>
    <t>松井　大晟②</t>
  </si>
  <si>
    <t>中村　洸翔①</t>
  </si>
  <si>
    <t>橋本　知暖①</t>
  </si>
  <si>
    <t>五十川　貢</t>
  </si>
  <si>
    <t>田中　愛美②</t>
  </si>
  <si>
    <t>宮下野乃子②</t>
  </si>
  <si>
    <t>堀　　みう①</t>
  </si>
  <si>
    <t>國枝姫万莉②</t>
  </si>
  <si>
    <t>永井　好美②</t>
  </si>
  <si>
    <t>渡部　藍花②</t>
  </si>
  <si>
    <t>西島　里南②</t>
  </si>
  <si>
    <t>本田　ゆな②</t>
  </si>
  <si>
    <t>平野　和奏①</t>
  </si>
  <si>
    <t>桐山　茂寛</t>
  </si>
  <si>
    <t>太宰　智海②</t>
  </si>
  <si>
    <t>堀田　真央②</t>
  </si>
  <si>
    <t>大倉　知佳②</t>
  </si>
  <si>
    <t>山田　莉子②</t>
  </si>
  <si>
    <t>一居　愛乃②</t>
  </si>
  <si>
    <t>島原　結衣②</t>
  </si>
  <si>
    <t>橋本　侑依②</t>
  </si>
  <si>
    <t>野村　　雅②</t>
  </si>
  <si>
    <t>市村　奈実②</t>
  </si>
  <si>
    <t>田代　寿文</t>
  </si>
  <si>
    <t>長島　一朔②</t>
    <rPh sb="0" eb="2">
      <t>ナガシマ</t>
    </rPh>
    <rPh sb="3" eb="4">
      <t>イチ</t>
    </rPh>
    <rPh sb="4" eb="5">
      <t>サク</t>
    </rPh>
    <phoneticPr fontId="3"/>
  </si>
  <si>
    <t>足立　雄哉②</t>
    <rPh sb="0" eb="2">
      <t>アダチ</t>
    </rPh>
    <rPh sb="3" eb="4">
      <t>ユウ</t>
    </rPh>
    <rPh sb="4" eb="5">
      <t>ヤ</t>
    </rPh>
    <phoneticPr fontId="3"/>
  </si>
  <si>
    <t>関商工</t>
    <rPh sb="0" eb="3">
      <t>セキショウコウ</t>
    </rPh>
    <phoneticPr fontId="2"/>
  </si>
  <si>
    <t>平岡　勇人</t>
  </si>
  <si>
    <t>帝京大可児</t>
    <rPh sb="0" eb="5">
      <t>テイキョウダイカニ</t>
    </rPh>
    <phoneticPr fontId="2"/>
  </si>
  <si>
    <t>牧　　哲星</t>
    <rPh sb="0" eb="1">
      <t>マキ</t>
    </rPh>
    <rPh sb="3" eb="4">
      <t>テツ</t>
    </rPh>
    <rPh sb="4" eb="5">
      <t>ホシ</t>
    </rPh>
    <phoneticPr fontId="3"/>
  </si>
  <si>
    <t>長屋　丈大②</t>
    <rPh sb="0" eb="2">
      <t>ナガヤ</t>
    </rPh>
    <rPh sb="3" eb="5">
      <t>ジョウダイ</t>
    </rPh>
    <phoneticPr fontId="3"/>
  </si>
  <si>
    <t>坪井　　隼②</t>
    <rPh sb="0" eb="2">
      <t>ツボイ</t>
    </rPh>
    <rPh sb="4" eb="5">
      <t>ハヤブサ</t>
    </rPh>
    <phoneticPr fontId="3"/>
  </si>
  <si>
    <t>小杉　修蔵①</t>
    <rPh sb="0" eb="2">
      <t>コスギ</t>
    </rPh>
    <rPh sb="3" eb="5">
      <t>シュウゾウ</t>
    </rPh>
    <phoneticPr fontId="3"/>
  </si>
  <si>
    <t>佐藤　櫂舟①</t>
    <rPh sb="0" eb="2">
      <t>サトウ</t>
    </rPh>
    <rPh sb="3" eb="4">
      <t>カイ</t>
    </rPh>
    <rPh sb="4" eb="5">
      <t>シュウ</t>
    </rPh>
    <phoneticPr fontId="3"/>
  </si>
  <si>
    <t>亀谷　昇司①</t>
    <rPh sb="0" eb="2">
      <t>カメガイ</t>
    </rPh>
    <rPh sb="3" eb="5">
      <t>ショウジ</t>
    </rPh>
    <phoneticPr fontId="3"/>
  </si>
  <si>
    <t>久野　優樹②</t>
    <rPh sb="0" eb="2">
      <t>クノ</t>
    </rPh>
    <rPh sb="3" eb="4">
      <t>ユウ</t>
    </rPh>
    <rPh sb="4" eb="5">
      <t>キ</t>
    </rPh>
    <phoneticPr fontId="3"/>
  </si>
  <si>
    <t>岩瀬　蒼矢①</t>
    <rPh sb="0" eb="2">
      <t>イワセ</t>
    </rPh>
    <rPh sb="3" eb="4">
      <t>アオ</t>
    </rPh>
    <rPh sb="4" eb="5">
      <t>ヤ</t>
    </rPh>
    <phoneticPr fontId="3"/>
  </si>
  <si>
    <t>占部　佑騎①</t>
    <rPh sb="0" eb="2">
      <t>ウラベ</t>
    </rPh>
    <rPh sb="3" eb="4">
      <t>ユウ</t>
    </rPh>
    <rPh sb="4" eb="5">
      <t>キ</t>
    </rPh>
    <phoneticPr fontId="3"/>
  </si>
  <si>
    <t>輿石　旺輝①</t>
    <rPh sb="0" eb="2">
      <t>コシイシ</t>
    </rPh>
    <rPh sb="3" eb="5">
      <t>オウキ</t>
    </rPh>
    <phoneticPr fontId="3"/>
  </si>
  <si>
    <t>日比　　昌</t>
  </si>
  <si>
    <t>橋本　拓也②</t>
  </si>
  <si>
    <t>林　　大和②</t>
  </si>
  <si>
    <t>伊左治遥人①</t>
  </si>
  <si>
    <t>西川　晃人②</t>
  </si>
  <si>
    <t>金井　秀河②</t>
  </si>
  <si>
    <t>竹内　陸人②</t>
  </si>
  <si>
    <t>大野　翔也②</t>
  </si>
  <si>
    <t>都竹　陽斗②</t>
  </si>
  <si>
    <t>岡田森太郎②</t>
  </si>
  <si>
    <t>尾関日乃佑①</t>
  </si>
  <si>
    <t>三品　遥輝①</t>
  </si>
  <si>
    <t>松本　温司②</t>
  </si>
  <si>
    <t>後藤　悠汰②</t>
  </si>
  <si>
    <t>板垣　陽遥②</t>
  </si>
  <si>
    <t>後藤　敦朗②</t>
  </si>
  <si>
    <t>後藤　新太①</t>
  </si>
  <si>
    <t>中島　快斗②</t>
  </si>
  <si>
    <t>坪井　友哉②</t>
  </si>
  <si>
    <t>早川　僚真②</t>
  </si>
  <si>
    <t>安藤　健太②</t>
  </si>
  <si>
    <t>柴田　陽成②</t>
  </si>
  <si>
    <t>野田　蒼偉②</t>
  </si>
  <si>
    <t>大島龍之介②</t>
  </si>
  <si>
    <t>熊崎　一絆①</t>
  </si>
  <si>
    <t>大野　昊大①</t>
  </si>
  <si>
    <t>奥田　靖彦</t>
  </si>
  <si>
    <t>白井　靖彦</t>
  </si>
  <si>
    <t>板津奈菜可②</t>
    <rPh sb="0" eb="2">
      <t>イタヅ</t>
    </rPh>
    <rPh sb="2" eb="3">
      <t>ナ</t>
    </rPh>
    <rPh sb="3" eb="4">
      <t>ナ</t>
    </rPh>
    <rPh sb="4" eb="5">
      <t>カ</t>
    </rPh>
    <phoneticPr fontId="2"/>
  </si>
  <si>
    <t>東濃実業</t>
    <rPh sb="0" eb="4">
      <t>トウノウジツギョウ</t>
    </rPh>
    <phoneticPr fontId="2"/>
  </si>
  <si>
    <t>山木田雅明</t>
    <rPh sb="0" eb="1">
      <t>ヤマ</t>
    </rPh>
    <rPh sb="1" eb="2">
      <t>キ</t>
    </rPh>
    <rPh sb="2" eb="3">
      <t>タ</t>
    </rPh>
    <rPh sb="3" eb="5">
      <t>マサアキ</t>
    </rPh>
    <phoneticPr fontId="3"/>
  </si>
  <si>
    <t>佐橋　柚香②</t>
    <rPh sb="0" eb="2">
      <t>サハシ</t>
    </rPh>
    <rPh sb="3" eb="4">
      <t>ユズ</t>
    </rPh>
    <rPh sb="4" eb="5">
      <t>カ</t>
    </rPh>
    <phoneticPr fontId="3"/>
  </si>
  <si>
    <t>森田　紗加②</t>
    <rPh sb="0" eb="2">
      <t>モリタ</t>
    </rPh>
    <rPh sb="3" eb="4">
      <t>サ</t>
    </rPh>
    <rPh sb="4" eb="5">
      <t>カ</t>
    </rPh>
    <phoneticPr fontId="3"/>
  </si>
  <si>
    <t>松永　珠莉①</t>
    <rPh sb="0" eb="2">
      <t>マツナガ</t>
    </rPh>
    <rPh sb="3" eb="5">
      <t>ジュリ</t>
    </rPh>
    <phoneticPr fontId="3"/>
  </si>
  <si>
    <t>山下由香理</t>
  </si>
  <si>
    <t>大塚　志暉</t>
  </si>
  <si>
    <t>三島　黎空②</t>
  </si>
  <si>
    <t>加藤　来望②</t>
  </si>
  <si>
    <t>加藤　桜月②</t>
  </si>
  <si>
    <t>田口　心優①</t>
  </si>
  <si>
    <t>江川　日菜②</t>
  </si>
  <si>
    <t>長谷部佳子②</t>
  </si>
  <si>
    <t>森　柚衣奈②</t>
  </si>
  <si>
    <t>片岡　心菜①</t>
  </si>
  <si>
    <t>兼松　留梨②</t>
  </si>
  <si>
    <t>加野　詩織②</t>
  </si>
  <si>
    <t>髙島　美結②</t>
  </si>
  <si>
    <t>青木　奈菜②</t>
  </si>
  <si>
    <t>杉山莉央奈②</t>
  </si>
  <si>
    <t>伊藤　有未①</t>
  </si>
  <si>
    <t>秋山　明曖②</t>
  </si>
  <si>
    <t>髙木純愛梨①</t>
  </si>
  <si>
    <t>小栗　陽和②</t>
  </si>
  <si>
    <t>後藤　累伽①</t>
  </si>
  <si>
    <t>後藤　夢海①</t>
  </si>
  <si>
    <t>小栗　歩優②</t>
  </si>
  <si>
    <t>門　　有宏</t>
  </si>
  <si>
    <t>木村　真生②</t>
  </si>
  <si>
    <t>長谷川采花②</t>
  </si>
  <si>
    <t>前島　美咲②</t>
  </si>
  <si>
    <t>手塚　　凜①</t>
  </si>
  <si>
    <t>靏本　陽加①</t>
  </si>
  <si>
    <t>清水　安奈①</t>
  </si>
  <si>
    <t>青木　一華①</t>
  </si>
  <si>
    <t>楢本　結萌①</t>
  </si>
  <si>
    <t>西川　恵都①</t>
  </si>
  <si>
    <t>鈴木　美奈②</t>
  </si>
  <si>
    <t>藤川　結菜②</t>
  </si>
  <si>
    <t>吉村　知優①</t>
  </si>
  <si>
    <t>堀﨑　　愛②</t>
  </si>
  <si>
    <t>田原　百桃②</t>
  </si>
  <si>
    <t>川上　咲葉②</t>
  </si>
  <si>
    <t>馬場　　雅②</t>
  </si>
  <si>
    <t>藤吉　優香①</t>
  </si>
  <si>
    <t>吉田　桜子①</t>
  </si>
  <si>
    <t>藤田　夏遙①</t>
  </si>
  <si>
    <t>森　菜々香②</t>
  </si>
  <si>
    <t>山口　智穂②</t>
  </si>
  <si>
    <t>林　亜梨左①</t>
  </si>
  <si>
    <t>清水　美吹②</t>
  </si>
  <si>
    <t>山口　瑞乃②</t>
  </si>
  <si>
    <t>中嶋　夏歩①</t>
  </si>
  <si>
    <t>井上雄一郎</t>
    <rPh sb="0" eb="2">
      <t>イノウエ</t>
    </rPh>
    <rPh sb="2" eb="5">
      <t>ユウイチロウ</t>
    </rPh>
    <phoneticPr fontId="2"/>
  </si>
  <si>
    <t>新田　元椰②</t>
    <rPh sb="0" eb="2">
      <t>ニッタ</t>
    </rPh>
    <rPh sb="3" eb="5">
      <t>モトヤ</t>
    </rPh>
    <phoneticPr fontId="2"/>
  </si>
  <si>
    <t>加藤　静真②</t>
    <rPh sb="0" eb="2">
      <t>カトウ</t>
    </rPh>
    <rPh sb="3" eb="5">
      <t>シズマ</t>
    </rPh>
    <phoneticPr fontId="2"/>
  </si>
  <si>
    <t>後藤　朝陽①</t>
    <rPh sb="0" eb="2">
      <t>ゴトウ</t>
    </rPh>
    <rPh sb="3" eb="5">
      <t>アサヒ</t>
    </rPh>
    <phoneticPr fontId="2"/>
  </si>
  <si>
    <t>安江　孝弘①</t>
    <rPh sb="0" eb="2">
      <t>ヤスエ</t>
    </rPh>
    <rPh sb="3" eb="5">
      <t>タカヒロ</t>
    </rPh>
    <phoneticPr fontId="2"/>
  </si>
  <si>
    <t>伊藤　洋太②</t>
    <rPh sb="0" eb="2">
      <t>イトウ</t>
    </rPh>
    <rPh sb="3" eb="5">
      <t>ヨウタ</t>
    </rPh>
    <phoneticPr fontId="2"/>
  </si>
  <si>
    <t>山内　紬生②</t>
    <rPh sb="0" eb="2">
      <t>ヤマウチ</t>
    </rPh>
    <rPh sb="3" eb="4">
      <t>ツムグ</t>
    </rPh>
    <rPh sb="4" eb="5">
      <t>キ</t>
    </rPh>
    <phoneticPr fontId="2"/>
  </si>
  <si>
    <t>有吉　哲範②</t>
    <rPh sb="0" eb="2">
      <t>アリヨシ</t>
    </rPh>
    <rPh sb="3" eb="4">
      <t>テツ</t>
    </rPh>
    <rPh sb="4" eb="5">
      <t>ノリ</t>
    </rPh>
    <phoneticPr fontId="2"/>
  </si>
  <si>
    <t>山本　悠太①</t>
    <rPh sb="0" eb="2">
      <t>ヤマモト</t>
    </rPh>
    <rPh sb="3" eb="5">
      <t>ユウタ</t>
    </rPh>
    <phoneticPr fontId="2"/>
  </si>
  <si>
    <t>吉田　凌平</t>
    <rPh sb="0" eb="2">
      <t>ヨシダ</t>
    </rPh>
    <rPh sb="3" eb="5">
      <t>リョウヘイ</t>
    </rPh>
    <phoneticPr fontId="2"/>
  </si>
  <si>
    <t>吉川　一太②</t>
    <rPh sb="0" eb="2">
      <t>ヨシカワ</t>
    </rPh>
    <rPh sb="3" eb="4">
      <t>イチ</t>
    </rPh>
    <rPh sb="4" eb="5">
      <t>タ</t>
    </rPh>
    <phoneticPr fontId="2"/>
  </si>
  <si>
    <t>木股　綜希①</t>
    <rPh sb="0" eb="2">
      <t>キマタ</t>
    </rPh>
    <rPh sb="3" eb="4">
      <t>ソウ</t>
    </rPh>
    <rPh sb="4" eb="5">
      <t>キ</t>
    </rPh>
    <phoneticPr fontId="2"/>
  </si>
  <si>
    <t>野末　琉生②</t>
    <rPh sb="0" eb="2">
      <t>ノズエ</t>
    </rPh>
    <rPh sb="3" eb="5">
      <t>ルイ</t>
    </rPh>
    <phoneticPr fontId="2"/>
  </si>
  <si>
    <t>小林　聖矢①</t>
    <rPh sb="0" eb="2">
      <t>コバヤシ</t>
    </rPh>
    <rPh sb="3" eb="5">
      <t>セイヤ</t>
    </rPh>
    <phoneticPr fontId="2"/>
  </si>
  <si>
    <t>村上　皓祐②</t>
    <rPh sb="0" eb="2">
      <t>ムラカミ</t>
    </rPh>
    <rPh sb="3" eb="4">
      <t>コウ</t>
    </rPh>
    <rPh sb="4" eb="5">
      <t>スケ</t>
    </rPh>
    <phoneticPr fontId="2"/>
  </si>
  <si>
    <t>伊藤　　輝①</t>
    <rPh sb="0" eb="2">
      <t>イトウ</t>
    </rPh>
    <rPh sb="4" eb="5">
      <t>ヒカル</t>
    </rPh>
    <phoneticPr fontId="2"/>
  </si>
  <si>
    <t>原　　知亮②</t>
    <rPh sb="0" eb="1">
      <t>ハラ</t>
    </rPh>
    <rPh sb="3" eb="4">
      <t>トモ</t>
    </rPh>
    <rPh sb="4" eb="5">
      <t>アキ</t>
    </rPh>
    <phoneticPr fontId="2"/>
  </si>
  <si>
    <t>柴田　喜士②</t>
    <rPh sb="0" eb="2">
      <t>シバタ</t>
    </rPh>
    <rPh sb="3" eb="4">
      <t>ノブ</t>
    </rPh>
    <rPh sb="4" eb="5">
      <t>シ</t>
    </rPh>
    <phoneticPr fontId="2"/>
  </si>
  <si>
    <t>纐纈　悠斗②</t>
    <rPh sb="0" eb="2">
      <t>コウケツ</t>
    </rPh>
    <rPh sb="3" eb="5">
      <t>ユウト</t>
    </rPh>
    <phoneticPr fontId="2"/>
  </si>
  <si>
    <t>山田　隆仁</t>
    <rPh sb="0" eb="2">
      <t>ヤマダ</t>
    </rPh>
    <rPh sb="3" eb="5">
      <t>タカヒト</t>
    </rPh>
    <phoneticPr fontId="2"/>
  </si>
  <si>
    <t>磯村　虹太②</t>
    <rPh sb="0" eb="2">
      <t>イソムラ</t>
    </rPh>
    <rPh sb="3" eb="5">
      <t>コウタ</t>
    </rPh>
    <phoneticPr fontId="2"/>
  </si>
  <si>
    <t>小池　悠生②</t>
    <rPh sb="0" eb="2">
      <t>コイケ</t>
    </rPh>
    <rPh sb="3" eb="5">
      <t>ユウキ</t>
    </rPh>
    <phoneticPr fontId="2"/>
  </si>
  <si>
    <t>原　　駿太②</t>
    <rPh sb="0" eb="1">
      <t>ハラ</t>
    </rPh>
    <rPh sb="3" eb="5">
      <t>シュンタ</t>
    </rPh>
    <phoneticPr fontId="2"/>
  </si>
  <si>
    <t>古田　隼人②</t>
    <rPh sb="0" eb="2">
      <t>フルタ</t>
    </rPh>
    <rPh sb="3" eb="5">
      <t>ハヤト</t>
    </rPh>
    <phoneticPr fontId="2"/>
  </si>
  <si>
    <t>鷲見　啓太②</t>
    <rPh sb="0" eb="2">
      <t>スミ</t>
    </rPh>
    <rPh sb="3" eb="5">
      <t>ケイタ</t>
    </rPh>
    <phoneticPr fontId="2"/>
  </si>
  <si>
    <t>新美　喬基②</t>
    <rPh sb="0" eb="2">
      <t>ニイミ</t>
    </rPh>
    <rPh sb="3" eb="4">
      <t>キョウ</t>
    </rPh>
    <rPh sb="4" eb="5">
      <t>キ</t>
    </rPh>
    <phoneticPr fontId="2"/>
  </si>
  <si>
    <t>林　　悠侑②</t>
    <rPh sb="0" eb="1">
      <t>ハヤシ</t>
    </rPh>
    <rPh sb="3" eb="4">
      <t>ユウ</t>
    </rPh>
    <rPh sb="4" eb="5">
      <t>ユウ</t>
    </rPh>
    <phoneticPr fontId="2"/>
  </si>
  <si>
    <t>古山　陽大②</t>
    <rPh sb="0" eb="2">
      <t>フルヤマ</t>
    </rPh>
    <rPh sb="3" eb="5">
      <t>ハルト</t>
    </rPh>
    <phoneticPr fontId="2"/>
  </si>
  <si>
    <t>髙木　　翼②</t>
    <rPh sb="0" eb="2">
      <t>タカギ</t>
    </rPh>
    <rPh sb="4" eb="5">
      <t>ツバサ</t>
    </rPh>
    <phoneticPr fontId="2"/>
  </si>
  <si>
    <t>杉江　尚紀</t>
    <rPh sb="0" eb="2">
      <t>スギエ</t>
    </rPh>
    <rPh sb="3" eb="5">
      <t>ナオキ</t>
    </rPh>
    <phoneticPr fontId="2"/>
  </si>
  <si>
    <t>桃山　　晃②</t>
    <rPh sb="0" eb="2">
      <t>モモヤマ</t>
    </rPh>
    <rPh sb="4" eb="5">
      <t>アキラ</t>
    </rPh>
    <phoneticPr fontId="2"/>
  </si>
  <si>
    <t>古屋　良祐②</t>
    <rPh sb="0" eb="2">
      <t>フルヤ</t>
    </rPh>
    <rPh sb="3" eb="5">
      <t>リョウスケ</t>
    </rPh>
    <phoneticPr fontId="2"/>
  </si>
  <si>
    <t>矢内　大祐①</t>
    <rPh sb="0" eb="2">
      <t>ヤウチ</t>
    </rPh>
    <rPh sb="3" eb="5">
      <t>ダイスケ</t>
    </rPh>
    <phoneticPr fontId="2"/>
  </si>
  <si>
    <t>長田虎汰郎①</t>
    <rPh sb="0" eb="2">
      <t>オサダ</t>
    </rPh>
    <rPh sb="2" eb="3">
      <t>コ</t>
    </rPh>
    <rPh sb="3" eb="4">
      <t>タ</t>
    </rPh>
    <rPh sb="4" eb="5">
      <t>ロウ</t>
    </rPh>
    <phoneticPr fontId="2"/>
  </si>
  <si>
    <t>塩崎　一護①</t>
    <rPh sb="0" eb="2">
      <t>シオザキ</t>
    </rPh>
    <rPh sb="3" eb="4">
      <t>カズ</t>
    </rPh>
    <rPh sb="4" eb="5">
      <t>ゴ</t>
    </rPh>
    <phoneticPr fontId="2"/>
  </si>
  <si>
    <t>加藤　佑真①</t>
    <rPh sb="0" eb="2">
      <t>カトウ</t>
    </rPh>
    <rPh sb="3" eb="5">
      <t>ユウマ</t>
    </rPh>
    <phoneticPr fontId="2"/>
  </si>
  <si>
    <t>加藤　樹真①</t>
    <rPh sb="0" eb="2">
      <t>カトウ</t>
    </rPh>
    <rPh sb="3" eb="4">
      <t>ジュ</t>
    </rPh>
    <rPh sb="4" eb="5">
      <t>マ</t>
    </rPh>
    <phoneticPr fontId="2"/>
  </si>
  <si>
    <t>竹中　　匠②</t>
    <rPh sb="0" eb="2">
      <t>タケナカ</t>
    </rPh>
    <rPh sb="4" eb="5">
      <t>ショウ</t>
    </rPh>
    <phoneticPr fontId="2"/>
  </si>
  <si>
    <t>山崎正二朗①</t>
    <rPh sb="0" eb="2">
      <t>ヤマザキ</t>
    </rPh>
    <rPh sb="2" eb="4">
      <t>セイジ</t>
    </rPh>
    <rPh sb="4" eb="5">
      <t>ロウ</t>
    </rPh>
    <phoneticPr fontId="2"/>
  </si>
  <si>
    <t>森本　展健</t>
    <rPh sb="0" eb="2">
      <t>モリモト</t>
    </rPh>
    <rPh sb="3" eb="5">
      <t>テンケン</t>
    </rPh>
    <phoneticPr fontId="2"/>
  </si>
  <si>
    <t>山田　奈々②</t>
    <rPh sb="0" eb="2">
      <t>ヤマダ</t>
    </rPh>
    <rPh sb="3" eb="5">
      <t>ナナ</t>
    </rPh>
    <phoneticPr fontId="2"/>
  </si>
  <si>
    <t>工藤　朱音①</t>
    <rPh sb="0" eb="2">
      <t>クドウ</t>
    </rPh>
    <rPh sb="3" eb="5">
      <t>アカネ</t>
    </rPh>
    <phoneticPr fontId="2"/>
  </si>
  <si>
    <t>浦沢さくら②</t>
    <rPh sb="0" eb="2">
      <t>ウラサワ</t>
    </rPh>
    <phoneticPr fontId="2"/>
  </si>
  <si>
    <t>内田　杏風②</t>
    <rPh sb="0" eb="2">
      <t>ウチダ</t>
    </rPh>
    <rPh sb="3" eb="5">
      <t>キョウフウ</t>
    </rPh>
    <phoneticPr fontId="2"/>
  </si>
  <si>
    <t>林　　菜那②</t>
    <rPh sb="0" eb="1">
      <t>ハヤシ</t>
    </rPh>
    <rPh sb="3" eb="5">
      <t>ナナ</t>
    </rPh>
    <phoneticPr fontId="2"/>
  </si>
  <si>
    <t>飯田　真透②</t>
    <rPh sb="0" eb="2">
      <t>イイダ</t>
    </rPh>
    <rPh sb="3" eb="4">
      <t>シン</t>
    </rPh>
    <rPh sb="4" eb="5">
      <t>トウ</t>
    </rPh>
    <phoneticPr fontId="2"/>
  </si>
  <si>
    <t>森　　菜帆②</t>
    <rPh sb="0" eb="1">
      <t>モリ</t>
    </rPh>
    <rPh sb="3" eb="5">
      <t>ナホ</t>
    </rPh>
    <phoneticPr fontId="2"/>
  </si>
  <si>
    <t>安藤　綾香①</t>
    <rPh sb="0" eb="2">
      <t>アンドウ</t>
    </rPh>
    <rPh sb="3" eb="5">
      <t>アヤカ</t>
    </rPh>
    <phoneticPr fontId="2"/>
  </si>
  <si>
    <t>鹿倉　美和①</t>
    <rPh sb="0" eb="2">
      <t>シカクラ</t>
    </rPh>
    <rPh sb="3" eb="5">
      <t>ミワ</t>
    </rPh>
    <phoneticPr fontId="2"/>
  </si>
  <si>
    <t>多治見北</t>
    <rPh sb="0" eb="3">
      <t>タジミ</t>
    </rPh>
    <rPh sb="3" eb="4">
      <t>キタ</t>
    </rPh>
    <phoneticPr fontId="2"/>
  </si>
  <si>
    <t>水谷　浩久</t>
    <rPh sb="0" eb="2">
      <t>ミズタニ</t>
    </rPh>
    <rPh sb="3" eb="5">
      <t>ヒロヒサ</t>
    </rPh>
    <phoneticPr fontId="2"/>
  </si>
  <si>
    <t>鈴木　蒼依②</t>
    <rPh sb="0" eb="2">
      <t>スズキ</t>
    </rPh>
    <rPh sb="3" eb="5">
      <t>アオイ</t>
    </rPh>
    <phoneticPr fontId="2"/>
  </si>
  <si>
    <t>纐纈　芽衣②</t>
    <rPh sb="0" eb="2">
      <t>コウケツ</t>
    </rPh>
    <rPh sb="3" eb="5">
      <t>メイ</t>
    </rPh>
    <phoneticPr fontId="2"/>
  </si>
  <si>
    <t>井手琉美菜②</t>
    <rPh sb="0" eb="2">
      <t>イデ</t>
    </rPh>
    <rPh sb="2" eb="5">
      <t>ルミナ</t>
    </rPh>
    <phoneticPr fontId="2"/>
  </si>
  <si>
    <t>山田　紅葉②</t>
    <rPh sb="0" eb="2">
      <t>ヤマダ</t>
    </rPh>
    <rPh sb="3" eb="5">
      <t>クレハ</t>
    </rPh>
    <phoneticPr fontId="2"/>
  </si>
  <si>
    <t>長谷川結乙②</t>
    <rPh sb="0" eb="3">
      <t>ハセガワ</t>
    </rPh>
    <rPh sb="3" eb="4">
      <t>ユ</t>
    </rPh>
    <rPh sb="4" eb="5">
      <t>オト</t>
    </rPh>
    <phoneticPr fontId="2"/>
  </si>
  <si>
    <t>藤田　紗衣①</t>
    <rPh sb="0" eb="2">
      <t>フジタ</t>
    </rPh>
    <rPh sb="3" eb="5">
      <t>サエ</t>
    </rPh>
    <phoneticPr fontId="2"/>
  </si>
  <si>
    <t>田牧　里渉①</t>
    <rPh sb="0" eb="2">
      <t>タマキ</t>
    </rPh>
    <rPh sb="3" eb="4">
      <t>サト</t>
    </rPh>
    <rPh sb="4" eb="5">
      <t>ショウ</t>
    </rPh>
    <phoneticPr fontId="2"/>
  </si>
  <si>
    <t>鈴木　心遥①</t>
    <rPh sb="0" eb="2">
      <t>スズキ</t>
    </rPh>
    <rPh sb="3" eb="4">
      <t>ココロ</t>
    </rPh>
    <rPh sb="4" eb="5">
      <t>ハルカ</t>
    </rPh>
    <phoneticPr fontId="2"/>
  </si>
  <si>
    <t>大石茉理奈①</t>
    <rPh sb="0" eb="2">
      <t>オオイシ</t>
    </rPh>
    <rPh sb="2" eb="3">
      <t>マツ</t>
    </rPh>
    <rPh sb="3" eb="4">
      <t>リ</t>
    </rPh>
    <rPh sb="4" eb="5">
      <t>ナ</t>
    </rPh>
    <phoneticPr fontId="2"/>
  </si>
  <si>
    <t>多治見</t>
    <rPh sb="0" eb="3">
      <t>タジミ</t>
    </rPh>
    <phoneticPr fontId="2"/>
  </si>
  <si>
    <t>中津川工</t>
    <rPh sb="0" eb="3">
      <t>ナカツガワ</t>
    </rPh>
    <rPh sb="3" eb="4">
      <t>コウ</t>
    </rPh>
    <phoneticPr fontId="2"/>
  </si>
  <si>
    <t>大野　　暖①</t>
    <phoneticPr fontId="28"/>
  </si>
  <si>
    <t>清野　皓貴</t>
  </si>
  <si>
    <t>深尾　風月</t>
  </si>
  <si>
    <t>丹羽　駿介</t>
  </si>
  <si>
    <t>竹山輝利斗</t>
  </si>
  <si>
    <t>辻　　祐史</t>
  </si>
  <si>
    <t>富成　弘貴</t>
  </si>
  <si>
    <t>安田　大剛</t>
  </si>
  <si>
    <t>栩川　湧貴</t>
  </si>
  <si>
    <t>木股　弥子</t>
  </si>
  <si>
    <t>今井　心音</t>
  </si>
  <si>
    <t>常冨　愛菜</t>
  </si>
  <si>
    <t>片岡　新菜</t>
  </si>
  <si>
    <t>横山　凜帆</t>
  </si>
  <si>
    <t>平光　更彩</t>
  </si>
  <si>
    <t>亀山　紗希</t>
  </si>
  <si>
    <t>上原　綺里</t>
  </si>
  <si>
    <t>岡部　芹耶</t>
  </si>
  <si>
    <t>岐阜工</t>
    <rPh sb="0" eb="3">
      <t>ギフコウ</t>
    </rPh>
    <phoneticPr fontId="2"/>
  </si>
  <si>
    <t>多和田愛杜</t>
  </si>
  <si>
    <t>森岡　律葵</t>
  </si>
  <si>
    <t>浜崎　侑弥</t>
  </si>
  <si>
    <t>杉田　健心</t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</si>
  <si>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</si>
  <si>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0" eb="4">
      <t>カカミハラニシ</t>
    </rPh>
    <phoneticPr fontId="2"/>
  </si>
  <si>
    <t>井上梨乃彩</t>
    <rPh sb="0" eb="2">
      <t>イノウエ</t>
    </rPh>
    <rPh sb="2" eb="3">
      <t>リ</t>
    </rPh>
    <rPh sb="3" eb="4">
      <t>ノ</t>
    </rPh>
    <rPh sb="4" eb="5">
      <t>アヤ</t>
    </rPh>
    <phoneticPr fontId="2"/>
  </si>
  <si>
    <t>岐阜城北</t>
    <rPh sb="0" eb="4">
      <t>ギフジョウホク</t>
    </rPh>
    <phoneticPr fontId="2"/>
  </si>
  <si>
    <t>伊藤　沙彩</t>
    <rPh sb="0" eb="2">
      <t>イトウ</t>
    </rPh>
    <rPh sb="3" eb="4">
      <t>サ</t>
    </rPh>
    <rPh sb="4" eb="5">
      <t>アヤ</t>
    </rPh>
    <phoneticPr fontId="2"/>
  </si>
  <si>
    <t>澤﨑　奈実</t>
    <rPh sb="0" eb="2">
      <t>サワザキ</t>
    </rPh>
    <rPh sb="3" eb="4">
      <t>ナ</t>
    </rPh>
    <rPh sb="4" eb="5">
      <t>ミ</t>
    </rPh>
    <phoneticPr fontId="2"/>
  </si>
  <si>
    <t>笠井　祐樹</t>
  </si>
  <si>
    <t>近藤　陽太</t>
  </si>
  <si>
    <t>長屋　侑成</t>
  </si>
  <si>
    <t>田中　愛美</t>
  </si>
  <si>
    <t>堀　　みう</t>
  </si>
  <si>
    <t>太宰　智海</t>
  </si>
  <si>
    <t>山田　莉子</t>
  </si>
  <si>
    <t>大垣北</t>
    <rPh sb="0" eb="3">
      <t>オオガキキタ</t>
    </rPh>
    <phoneticPr fontId="2"/>
  </si>
  <si>
    <t>小林　　悠</t>
  </si>
  <si>
    <t>安藤　駿佑</t>
  </si>
  <si>
    <t>佐藤　　漣</t>
  </si>
  <si>
    <t>宮下野乃子</t>
  </si>
  <si>
    <t>堀田　真央</t>
  </si>
  <si>
    <t>國枝姫万莉</t>
  </si>
  <si>
    <t>戸田　快生</t>
    <rPh sb="0" eb="2">
      <t>トダ</t>
    </rPh>
    <rPh sb="3" eb="4">
      <t>カイ</t>
    </rPh>
    <rPh sb="4" eb="5">
      <t>セイ</t>
    </rPh>
    <phoneticPr fontId="2"/>
  </si>
  <si>
    <t>橋本　拓也</t>
    <rPh sb="0" eb="2">
      <t>ハシモト</t>
    </rPh>
    <rPh sb="3" eb="5">
      <t>タクヤ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</si>
  <si>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</si>
  <si>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松岡　颯志</t>
    <rPh sb="0" eb="2">
      <t>マツオカ</t>
    </rPh>
    <rPh sb="3" eb="5">
      <t>ソウシ</t>
    </rPh>
    <phoneticPr fontId="2"/>
  </si>
  <si>
    <t>長屋　丈大</t>
    <rPh sb="0" eb="2">
      <t>ナガヤ</t>
    </rPh>
    <rPh sb="3" eb="5">
      <t>ジョウダイ</t>
    </rPh>
    <phoneticPr fontId="2"/>
  </si>
  <si>
    <t>足立　雄哉</t>
    <rPh sb="0" eb="2">
      <t>アダチ</t>
    </rPh>
    <rPh sb="3" eb="5">
      <t>ユウヤ</t>
    </rPh>
    <phoneticPr fontId="2"/>
  </si>
  <si>
    <t>坪井　友哉</t>
    <rPh sb="0" eb="2">
      <t>ツボイ</t>
    </rPh>
    <rPh sb="3" eb="5">
      <t>トモヤ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</si>
  <si>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</si>
  <si>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片岡　心菜</t>
    <rPh sb="0" eb="2">
      <t>カタオカ</t>
    </rPh>
    <rPh sb="3" eb="5">
      <t>ココナ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</si>
  <si>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</si>
  <si>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板津奈菜可</t>
    <rPh sb="0" eb="2">
      <t>イタヅ</t>
    </rPh>
    <rPh sb="2" eb="3">
      <t>ナ</t>
    </rPh>
    <rPh sb="3" eb="4">
      <t>ナ</t>
    </rPh>
    <rPh sb="4" eb="5">
      <t>カ</t>
    </rPh>
    <phoneticPr fontId="2"/>
  </si>
  <si>
    <t>兼松　留梨</t>
    <rPh sb="0" eb="2">
      <t>カネマツ</t>
    </rPh>
    <rPh sb="3" eb="5">
      <t>ルリ</t>
    </rPh>
    <phoneticPr fontId="2"/>
  </si>
  <si>
    <t>田口　心優</t>
    <rPh sb="0" eb="2">
      <t>タグチ</t>
    </rPh>
    <rPh sb="3" eb="4">
      <t>ココロ</t>
    </rPh>
    <rPh sb="4" eb="5">
      <t>ユウ</t>
    </rPh>
    <phoneticPr fontId="2"/>
  </si>
  <si>
    <t>秋山　明曖</t>
  </si>
  <si>
    <t>吉村　知優</t>
  </si>
  <si>
    <t>加藤　寛人</t>
    <rPh sb="0" eb="2">
      <t>カトウ</t>
    </rPh>
    <rPh sb="3" eb="5">
      <t>ヒロト</t>
    </rPh>
    <phoneticPr fontId="2"/>
  </si>
  <si>
    <t>八百津</t>
    <rPh sb="0" eb="3">
      <t>ヤオツ</t>
    </rPh>
    <phoneticPr fontId="2"/>
  </si>
  <si>
    <t>大竹　利風</t>
    <rPh sb="0" eb="2">
      <t>オオタケ</t>
    </rPh>
    <rPh sb="3" eb="4">
      <t>リ</t>
    </rPh>
    <rPh sb="4" eb="5">
      <t>フウ</t>
    </rPh>
    <phoneticPr fontId="2"/>
  </si>
  <si>
    <t>尾関日之佑</t>
    <rPh sb="0" eb="2">
      <t>オゼキ</t>
    </rPh>
    <rPh sb="2" eb="3">
      <t>ヒ</t>
    </rPh>
    <rPh sb="3" eb="4">
      <t>ノ</t>
    </rPh>
    <rPh sb="4" eb="5">
      <t>スケ</t>
    </rPh>
    <phoneticPr fontId="2"/>
  </si>
  <si>
    <t>田口　和樹</t>
    <rPh sb="0" eb="2">
      <t>タグチ</t>
    </rPh>
    <rPh sb="3" eb="5">
      <t>カズキ</t>
    </rPh>
    <phoneticPr fontId="2"/>
  </si>
  <si>
    <t>松本　温司</t>
    <rPh sb="0" eb="2">
      <t>マツモト</t>
    </rPh>
    <rPh sb="3" eb="4">
      <t>オン</t>
    </rPh>
    <rPh sb="4" eb="5">
      <t>シ</t>
    </rPh>
    <phoneticPr fontId="2"/>
  </si>
  <si>
    <t>松永　珠莉</t>
    <rPh sb="0" eb="2">
      <t>マツナガ</t>
    </rPh>
    <rPh sb="3" eb="5">
      <t>ジュリ</t>
    </rPh>
    <phoneticPr fontId="2"/>
  </si>
  <si>
    <t>江川　日菜</t>
    <rPh sb="0" eb="2">
      <t>エガワ</t>
    </rPh>
    <rPh sb="3" eb="5">
      <t>ヒナ</t>
    </rPh>
    <phoneticPr fontId="2"/>
  </si>
  <si>
    <t>佐橋　柚香</t>
    <rPh sb="0" eb="2">
      <t>サハシ</t>
    </rPh>
    <rPh sb="3" eb="4">
      <t>ユズ</t>
    </rPh>
    <rPh sb="4" eb="5">
      <t>カ</t>
    </rPh>
    <phoneticPr fontId="2"/>
  </si>
  <si>
    <t>後藤　累伽</t>
    <rPh sb="0" eb="2">
      <t>ゴトウ</t>
    </rPh>
    <rPh sb="3" eb="4">
      <t>ルイ</t>
    </rPh>
    <rPh sb="4" eb="5">
      <t>カ</t>
    </rPh>
    <phoneticPr fontId="2"/>
  </si>
  <si>
    <t>加野　詩織</t>
    <rPh sb="0" eb="2">
      <t>カノ</t>
    </rPh>
    <rPh sb="3" eb="5">
      <t>シオリ</t>
    </rPh>
    <phoneticPr fontId="2"/>
  </si>
  <si>
    <t>塩崎　一護</t>
    <rPh sb="0" eb="2">
      <t>シオザキ</t>
    </rPh>
    <rPh sb="3" eb="4">
      <t>カズ</t>
    </rPh>
    <rPh sb="4" eb="5">
      <t>モリ</t>
    </rPh>
    <phoneticPr fontId="2"/>
  </si>
  <si>
    <t>麗澤瑞浪</t>
    <rPh sb="0" eb="4">
      <t>レイタクミズナミ</t>
    </rPh>
    <phoneticPr fontId="2"/>
  </si>
  <si>
    <t>加藤　樹真</t>
    <rPh sb="0" eb="2">
      <t>カトウ</t>
    </rPh>
    <rPh sb="3" eb="4">
      <t>ジュ</t>
    </rPh>
    <rPh sb="4" eb="5">
      <t>マ</t>
    </rPh>
    <phoneticPr fontId="2"/>
  </si>
  <si>
    <t>竹中　　匠</t>
    <rPh sb="0" eb="2">
      <t>タケナカ</t>
    </rPh>
    <rPh sb="4" eb="5">
      <t>ショウ</t>
    </rPh>
    <phoneticPr fontId="2"/>
  </si>
  <si>
    <t>山崎正二朗</t>
    <rPh sb="0" eb="2">
      <t>ヤマザキ</t>
    </rPh>
    <rPh sb="2" eb="3">
      <t>セイ</t>
    </rPh>
    <rPh sb="3" eb="4">
      <t>ニ</t>
    </rPh>
    <rPh sb="4" eb="5">
      <t>ロウ</t>
    </rPh>
    <phoneticPr fontId="2"/>
  </si>
  <si>
    <t>続木優太朗</t>
    <rPh sb="0" eb="2">
      <t>ツヅキ</t>
    </rPh>
    <rPh sb="2" eb="5">
      <t>ユウタロウ</t>
    </rPh>
    <phoneticPr fontId="2"/>
  </si>
  <si>
    <t>多治見北</t>
    <rPh sb="0" eb="4">
      <t>タジミキタ</t>
    </rPh>
    <phoneticPr fontId="2"/>
  </si>
  <si>
    <t>加藤　佑真</t>
    <rPh sb="0" eb="2">
      <t>カトウ</t>
    </rPh>
    <rPh sb="3" eb="5">
      <t>ユウマ</t>
    </rPh>
    <phoneticPr fontId="2"/>
  </si>
  <si>
    <t>工藤　朱音</t>
    <rPh sb="0" eb="2">
      <t>クドウ</t>
    </rPh>
    <rPh sb="3" eb="5">
      <t>アカネ</t>
    </rPh>
    <phoneticPr fontId="2"/>
  </si>
  <si>
    <t>田牧　里渉</t>
    <rPh sb="0" eb="2">
      <t>タマキ</t>
    </rPh>
    <rPh sb="3" eb="4">
      <t>サト</t>
    </rPh>
    <rPh sb="4" eb="5">
      <t>ショウ</t>
    </rPh>
    <phoneticPr fontId="2"/>
  </si>
  <si>
    <t>鈴木　蒼依</t>
    <rPh sb="0" eb="2">
      <t>スズキ</t>
    </rPh>
    <rPh sb="3" eb="5">
      <t>アオイ</t>
    </rPh>
    <phoneticPr fontId="2"/>
  </si>
  <si>
    <t>原　　駿太</t>
    <rPh sb="0" eb="1">
      <t>ハラ</t>
    </rPh>
    <rPh sb="3" eb="5">
      <t>シュンタ</t>
    </rPh>
    <phoneticPr fontId="2"/>
  </si>
  <si>
    <t>小池　悠生</t>
    <rPh sb="0" eb="2">
      <t>コイケ</t>
    </rPh>
    <rPh sb="3" eb="5">
      <t>ユウキ</t>
    </rPh>
    <phoneticPr fontId="2"/>
  </si>
  <si>
    <t>吉川　一太</t>
    <rPh sb="0" eb="2">
      <t>ヨシカワ</t>
    </rPh>
    <rPh sb="3" eb="5">
      <t>イチタ</t>
    </rPh>
    <phoneticPr fontId="2"/>
  </si>
  <si>
    <t>鷲見　啓太</t>
    <rPh sb="0" eb="2">
      <t>スミ</t>
    </rPh>
    <rPh sb="3" eb="5">
      <t>ケイタ</t>
    </rPh>
    <phoneticPr fontId="2"/>
  </si>
  <si>
    <t>加藤　静真</t>
    <rPh sb="0" eb="2">
      <t>カトウ</t>
    </rPh>
    <rPh sb="3" eb="5">
      <t>シズマ</t>
    </rPh>
    <phoneticPr fontId="2"/>
  </si>
  <si>
    <t>岡崎　菜華</t>
    <rPh sb="0" eb="2">
      <t>オカザキ</t>
    </rPh>
    <rPh sb="3" eb="4">
      <t>ナ</t>
    </rPh>
    <rPh sb="4" eb="5">
      <t>ハル</t>
    </rPh>
    <phoneticPr fontId="2"/>
  </si>
  <si>
    <t>山田　紅葉</t>
    <rPh sb="0" eb="2">
      <t>ヤマダ</t>
    </rPh>
    <rPh sb="3" eb="5">
      <t>クレハ</t>
    </rPh>
    <phoneticPr fontId="2"/>
  </si>
  <si>
    <t>横井　七海</t>
    <rPh sb="0" eb="2">
      <t>ヨコイ</t>
    </rPh>
    <rPh sb="3" eb="5">
      <t>ナナミ</t>
    </rPh>
    <phoneticPr fontId="2"/>
  </si>
  <si>
    <t>土岐紅陵</t>
    <rPh sb="0" eb="4">
      <t>トキコウリョウ</t>
    </rPh>
    <phoneticPr fontId="2"/>
  </si>
  <si>
    <t>岐南工</t>
    <rPh sb="0" eb="3">
      <t>ギナンコウ</t>
    </rPh>
    <phoneticPr fontId="2"/>
  </si>
  <si>
    <t>藤原　永王</t>
  </si>
  <si>
    <t>武田　幸弥</t>
  </si>
  <si>
    <t>古田　　蓮</t>
  </si>
  <si>
    <t>長縄　達也</t>
  </si>
  <si>
    <t>澤田　亮覇</t>
  </si>
  <si>
    <t>鈴木　啓太</t>
  </si>
  <si>
    <t>白橋　乃詠</t>
  </si>
  <si>
    <t>横山　優莉</t>
  </si>
  <si>
    <t>土本　萌絵</t>
  </si>
  <si>
    <t>廣瀬菜々音</t>
  </si>
  <si>
    <t>古田　暖乃</t>
  </si>
  <si>
    <t>堀　　千陽</t>
  </si>
  <si>
    <t>福手ももこ</t>
  </si>
  <si>
    <t>梅田　　陽</t>
  </si>
  <si>
    <t>県岐阜商</t>
    <phoneticPr fontId="28"/>
  </si>
  <si>
    <t>岐南工</t>
    <phoneticPr fontId="28"/>
  </si>
  <si>
    <t>岐阜</t>
    <phoneticPr fontId="28"/>
  </si>
  <si>
    <t>岐阜北</t>
    <phoneticPr fontId="28"/>
  </si>
  <si>
    <t>加納</t>
    <phoneticPr fontId="28"/>
  </si>
  <si>
    <t>岐阜東</t>
    <phoneticPr fontId="28"/>
  </si>
  <si>
    <t>各務原</t>
    <phoneticPr fontId="28"/>
  </si>
  <si>
    <t>岐阜城北</t>
    <phoneticPr fontId="28"/>
  </si>
  <si>
    <t>岐阜工</t>
    <rPh sb="0" eb="2">
      <t>ギフ</t>
    </rPh>
    <rPh sb="2" eb="3">
      <t>コウ</t>
    </rPh>
    <phoneticPr fontId="2"/>
  </si>
  <si>
    <t>浦岡　翔汰</t>
  </si>
  <si>
    <t>山中　麻翔</t>
  </si>
  <si>
    <t>小松　優剛</t>
  </si>
  <si>
    <t>片桐　巧己</t>
  </si>
  <si>
    <t>竹中　舞志</t>
  </si>
  <si>
    <t>井道　匠太</t>
  </si>
  <si>
    <t>丹羽　菜緒</t>
  </si>
  <si>
    <t>伊藤　沙彩</t>
  </si>
  <si>
    <t>井上梨乃彩</t>
  </si>
  <si>
    <t>下野　愛翔</t>
  </si>
  <si>
    <t>中島　瑠那</t>
  </si>
  <si>
    <t>各務原</t>
    <rPh sb="0" eb="3">
      <t>カガミハラ</t>
    </rPh>
    <phoneticPr fontId="2"/>
  </si>
  <si>
    <t>今尾　陽奈</t>
    <rPh sb="0" eb="1">
      <t>イマ</t>
    </rPh>
    <phoneticPr fontId="2"/>
  </si>
  <si>
    <t>田中　愛美</t>
    <rPh sb="0" eb="2">
      <t>タナカ</t>
    </rPh>
    <rPh sb="3" eb="5">
      <t>アイミ</t>
    </rPh>
    <phoneticPr fontId="2"/>
  </si>
  <si>
    <t>堀　　みう</t>
    <rPh sb="0" eb="1">
      <t>ホリ</t>
    </rPh>
    <phoneticPr fontId="15"/>
  </si>
  <si>
    <t>太宰　智海</t>
    <rPh sb="0" eb="2">
      <t>ダザイ</t>
    </rPh>
    <rPh sb="3" eb="5">
      <t>チウミ</t>
    </rPh>
    <phoneticPr fontId="2"/>
  </si>
  <si>
    <t>堀田　真央</t>
    <rPh sb="0" eb="2">
      <t>ホッタ</t>
    </rPh>
    <rPh sb="3" eb="5">
      <t>マオ</t>
    </rPh>
    <phoneticPr fontId="2"/>
  </si>
  <si>
    <t>金ケ江絢菜</t>
  </si>
  <si>
    <t>石間　美有</t>
  </si>
  <si>
    <t>大垣北</t>
    <phoneticPr fontId="28"/>
  </si>
  <si>
    <t>大垣南</t>
    <phoneticPr fontId="28"/>
  </si>
  <si>
    <t>大垣東</t>
    <phoneticPr fontId="28"/>
  </si>
  <si>
    <t>林　　大和</t>
    <rPh sb="0" eb="1">
      <t>ハヤシ</t>
    </rPh>
    <rPh sb="3" eb="5">
      <t>ヤマト</t>
    </rPh>
    <phoneticPr fontId="2"/>
  </si>
  <si>
    <t>板垣　陽遥</t>
    <rPh sb="0" eb="2">
      <t>イタガキ</t>
    </rPh>
    <rPh sb="3" eb="4">
      <t>ヨウ</t>
    </rPh>
    <rPh sb="4" eb="5">
      <t>ハル</t>
    </rPh>
    <phoneticPr fontId="2"/>
  </si>
  <si>
    <t>三品　遥輝</t>
    <rPh sb="0" eb="2">
      <t>ミシナ</t>
    </rPh>
    <rPh sb="3" eb="5">
      <t>ハルキ</t>
    </rPh>
    <phoneticPr fontId="2"/>
  </si>
  <si>
    <t>後藤　悠汰</t>
    <rPh sb="0" eb="2">
      <t>ゴトウ</t>
    </rPh>
    <rPh sb="3" eb="5">
      <t>ユウタ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</si>
  <si>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</si>
  <si>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後藤　敦朗</t>
    <rPh sb="0" eb="2">
      <t>ゴトウ</t>
    </rPh>
    <rPh sb="3" eb="5">
      <t>アツロウ</t>
    </rPh>
    <phoneticPr fontId="2"/>
  </si>
  <si>
    <t>林　亜梨左</t>
    <rPh sb="0" eb="1">
      <t>ハヤシ</t>
    </rPh>
    <rPh sb="2" eb="3">
      <t>ア</t>
    </rPh>
    <rPh sb="3" eb="4">
      <t>ナシ</t>
    </rPh>
    <rPh sb="4" eb="5">
      <t>ヒダリ</t>
    </rPh>
    <phoneticPr fontId="2"/>
  </si>
  <si>
    <t>髙木純愛梨</t>
    <rPh sb="0" eb="1">
      <t>タカ</t>
    </rPh>
    <rPh sb="1" eb="2">
      <t>キ</t>
    </rPh>
    <rPh sb="2" eb="3">
      <t>ジュン</t>
    </rPh>
    <rPh sb="3" eb="4">
      <t>アイ</t>
    </rPh>
    <rPh sb="4" eb="5">
      <t>ナシ</t>
    </rPh>
    <phoneticPr fontId="2"/>
  </si>
  <si>
    <t>青木　奈菜</t>
    <rPh sb="0" eb="2">
      <t>アオキ</t>
    </rPh>
    <rPh sb="3" eb="4">
      <t>ナ</t>
    </rPh>
    <rPh sb="4" eb="5">
      <t>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</si>
  <si>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</si>
  <si>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加藤　来望</t>
    <rPh sb="0" eb="2">
      <t>カトウ</t>
    </rPh>
    <rPh sb="3" eb="4">
      <t>ク</t>
    </rPh>
    <rPh sb="4" eb="5">
      <t>ノゾミ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</si>
  <si>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</si>
  <si>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樋口　敬斗</t>
  </si>
  <si>
    <t>瀬戸　彬最</t>
  </si>
  <si>
    <t>木村　謠斗</t>
  </si>
  <si>
    <t>七里　綾香</t>
  </si>
  <si>
    <t>梅木　凜咲</t>
  </si>
  <si>
    <t>野尻　結愛</t>
  </si>
  <si>
    <t>高木　李歌</t>
  </si>
  <si>
    <t>渡部　藍花</t>
    <rPh sb="0" eb="2">
      <t>ワタナベ</t>
    </rPh>
    <rPh sb="3" eb="4">
      <t>アイ</t>
    </rPh>
    <rPh sb="4" eb="5">
      <t>ハナ</t>
    </rPh>
    <phoneticPr fontId="10"/>
  </si>
  <si>
    <t>本田　ゆな</t>
    <rPh sb="0" eb="2">
      <t>ホンダ</t>
    </rPh>
    <phoneticPr fontId="4"/>
  </si>
  <si>
    <t>中島　快斗</t>
    <rPh sb="0" eb="2">
      <t>ナカシマ</t>
    </rPh>
    <rPh sb="3" eb="5">
      <t>カイト</t>
    </rPh>
    <phoneticPr fontId="2"/>
  </si>
  <si>
    <t>安藤　健太</t>
    <rPh sb="0" eb="2">
      <t>アンドウ</t>
    </rPh>
    <rPh sb="3" eb="5">
      <t>ケンタ</t>
    </rPh>
    <phoneticPr fontId="2"/>
  </si>
  <si>
    <t>西川　晃人</t>
    <rPh sb="0" eb="2">
      <t>ニシカワ</t>
    </rPh>
    <rPh sb="3" eb="4">
      <t>アキラ</t>
    </rPh>
    <rPh sb="4" eb="5">
      <t>ヒト</t>
    </rPh>
    <phoneticPr fontId="2"/>
  </si>
  <si>
    <t>坂崎　　響</t>
    <rPh sb="0" eb="2">
      <t>サカザキ</t>
    </rPh>
    <rPh sb="4" eb="5">
      <t>ヒビ</t>
    </rPh>
    <phoneticPr fontId="2"/>
  </si>
  <si>
    <t>江川　尚希</t>
    <rPh sb="0" eb="2">
      <t>エガワ</t>
    </rPh>
    <rPh sb="3" eb="5">
      <t>ナオキ</t>
    </rPh>
    <phoneticPr fontId="2"/>
  </si>
  <si>
    <t>関有知</t>
    <rPh sb="0" eb="1">
      <t>セキ</t>
    </rPh>
    <rPh sb="1" eb="2">
      <t>タモツ</t>
    </rPh>
    <rPh sb="2" eb="3">
      <t>チ</t>
    </rPh>
    <phoneticPr fontId="2"/>
  </si>
  <si>
    <t>美濃羽琉生</t>
    <rPh sb="0" eb="2">
      <t>ミノ</t>
    </rPh>
    <rPh sb="2" eb="3">
      <t>ハネ</t>
    </rPh>
    <rPh sb="3" eb="4">
      <t>リュウ</t>
    </rPh>
    <rPh sb="4" eb="5">
      <t>セイ</t>
    </rPh>
    <phoneticPr fontId="2"/>
  </si>
  <si>
    <t>伊藤　　汀</t>
    <rPh sb="0" eb="2">
      <t>イトウ</t>
    </rPh>
    <rPh sb="4" eb="5">
      <t>テイ</t>
    </rPh>
    <phoneticPr fontId="2"/>
  </si>
  <si>
    <t>佐橋　柚香</t>
    <rPh sb="0" eb="2">
      <t>サハシ</t>
    </rPh>
    <rPh sb="3" eb="5">
      <t>ユズカ</t>
    </rPh>
    <phoneticPr fontId="2"/>
  </si>
  <si>
    <t>小栗　歩優</t>
    <rPh sb="0" eb="2">
      <t>オグリ</t>
    </rPh>
    <rPh sb="3" eb="4">
      <t>ホ</t>
    </rPh>
    <rPh sb="4" eb="5">
      <t>ユウ</t>
    </rPh>
    <phoneticPr fontId="2"/>
  </si>
  <si>
    <t>後藤　夢海</t>
    <rPh sb="0" eb="2">
      <t>ゴトウ</t>
    </rPh>
    <rPh sb="3" eb="4">
      <t>ユメ</t>
    </rPh>
    <rPh sb="4" eb="5">
      <t>ウミ</t>
    </rPh>
    <phoneticPr fontId="2"/>
  </si>
  <si>
    <t>藤川　結菜</t>
    <rPh sb="0" eb="2">
      <t>フジカワ</t>
    </rPh>
    <rPh sb="3" eb="5">
      <t>ユナ</t>
    </rPh>
    <phoneticPr fontId="2"/>
  </si>
  <si>
    <t>吉村　知優</t>
    <rPh sb="0" eb="2">
      <t>ヨシムラ</t>
    </rPh>
    <rPh sb="3" eb="4">
      <t>シ</t>
    </rPh>
    <rPh sb="4" eb="5">
      <t>ユウ</t>
    </rPh>
    <phoneticPr fontId="2"/>
  </si>
  <si>
    <t>川上　咲葉</t>
    <rPh sb="0" eb="2">
      <t>カワカミ</t>
    </rPh>
    <rPh sb="3" eb="4">
      <t>ザキ</t>
    </rPh>
    <rPh sb="4" eb="5">
      <t>ハ</t>
    </rPh>
    <phoneticPr fontId="2"/>
  </si>
  <si>
    <t>馬場　　雅</t>
    <rPh sb="0" eb="2">
      <t>ババ</t>
    </rPh>
    <rPh sb="4" eb="5">
      <t>ミヤビ</t>
    </rPh>
    <phoneticPr fontId="2"/>
  </si>
  <si>
    <t>新田　元椰</t>
    <rPh sb="0" eb="2">
      <t>ニッタ</t>
    </rPh>
    <rPh sb="3" eb="4">
      <t>モト</t>
    </rPh>
    <rPh sb="4" eb="5">
      <t>ヤ</t>
    </rPh>
    <phoneticPr fontId="2"/>
  </si>
  <si>
    <t>小栗　彰太</t>
    <rPh sb="0" eb="2">
      <t>オグリ</t>
    </rPh>
    <rPh sb="3" eb="5">
      <t>ショウタ</t>
    </rPh>
    <phoneticPr fontId="2"/>
  </si>
  <si>
    <t>高須　　煌</t>
    <rPh sb="0" eb="2">
      <t>タカス</t>
    </rPh>
    <rPh sb="4" eb="5">
      <t>キラ</t>
    </rPh>
    <phoneticPr fontId="2"/>
  </si>
  <si>
    <t>村田　瑞樹</t>
    <rPh sb="0" eb="2">
      <t>ムラタ</t>
    </rPh>
    <rPh sb="3" eb="5">
      <t>ミズキ</t>
    </rPh>
    <phoneticPr fontId="2"/>
  </si>
  <si>
    <t>加藤　樹真</t>
    <rPh sb="0" eb="2">
      <t>カトウ</t>
    </rPh>
    <rPh sb="3" eb="5">
      <t>ジュマ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</si>
  <si>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</si>
  <si>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</si>
  <si>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</si>
  <si>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</si>
  <si>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奥村菜々星</t>
    <rPh sb="0" eb="2">
      <t>オクムラ</t>
    </rPh>
    <rPh sb="2" eb="5">
      <t>ナナセ</t>
    </rPh>
    <phoneticPr fontId="2"/>
  </si>
  <si>
    <t>磯村　虹太</t>
    <rPh sb="0" eb="2">
      <t>イソムラ</t>
    </rPh>
    <rPh sb="3" eb="5">
      <t>コウタ</t>
    </rPh>
    <phoneticPr fontId="2"/>
  </si>
  <si>
    <t>堀川　瞬矢</t>
    <rPh sb="0" eb="2">
      <t>ホリカワ</t>
    </rPh>
    <rPh sb="3" eb="5">
      <t>シュンヤ</t>
    </rPh>
    <phoneticPr fontId="2"/>
  </si>
  <si>
    <t>恵那農</t>
    <rPh sb="0" eb="2">
      <t>エナ</t>
    </rPh>
    <rPh sb="2" eb="3">
      <t>ノウ</t>
    </rPh>
    <phoneticPr fontId="2"/>
  </si>
  <si>
    <t>安田　清悟</t>
    <rPh sb="0" eb="2">
      <t>ヤスダ</t>
    </rPh>
    <rPh sb="3" eb="4">
      <t>セイ</t>
    </rPh>
    <rPh sb="4" eb="5">
      <t>サトル</t>
    </rPh>
    <phoneticPr fontId="2"/>
  </si>
  <si>
    <t>安江　星也</t>
    <rPh sb="0" eb="2">
      <t>ヤスエ</t>
    </rPh>
    <rPh sb="3" eb="5">
      <t>セイヤ</t>
    </rPh>
    <phoneticPr fontId="2"/>
  </si>
  <si>
    <t>柘植　光哉</t>
    <rPh sb="0" eb="2">
      <t>ツゲ</t>
    </rPh>
    <rPh sb="3" eb="5">
      <t>コウヤ</t>
    </rPh>
    <phoneticPr fontId="2"/>
  </si>
  <si>
    <t>小池　悠生</t>
    <rPh sb="0" eb="2">
      <t>コイケ</t>
    </rPh>
    <rPh sb="3" eb="5">
      <t>ユウセイ</t>
    </rPh>
    <phoneticPr fontId="2"/>
  </si>
  <si>
    <t>古田　隼人</t>
    <rPh sb="0" eb="2">
      <t>フルタ</t>
    </rPh>
    <rPh sb="3" eb="5">
      <t>ハヤト</t>
    </rPh>
    <phoneticPr fontId="2"/>
  </si>
  <si>
    <t>田中　新菜</t>
    <rPh sb="0" eb="2">
      <t>タナカ</t>
    </rPh>
    <rPh sb="3" eb="4">
      <t>アラ</t>
    </rPh>
    <rPh sb="4" eb="5">
      <t>ナ</t>
    </rPh>
    <phoneticPr fontId="2"/>
  </si>
  <si>
    <t>纐纈　芽依</t>
    <rPh sb="0" eb="2">
      <t>コウケツ</t>
    </rPh>
    <rPh sb="3" eb="5">
      <t>メイ</t>
    </rPh>
    <phoneticPr fontId="2"/>
  </si>
  <si>
    <t>長谷川結乙</t>
    <rPh sb="0" eb="3">
      <t>ハセガワ</t>
    </rPh>
    <rPh sb="3" eb="4">
      <t>ユ</t>
    </rPh>
    <rPh sb="4" eb="5">
      <t>イツ</t>
    </rPh>
    <phoneticPr fontId="2"/>
  </si>
  <si>
    <t>纐纈　藍那</t>
    <rPh sb="0" eb="2">
      <t>コウケツ</t>
    </rPh>
    <rPh sb="3" eb="5">
      <t>アイナ</t>
    </rPh>
    <phoneticPr fontId="2"/>
  </si>
  <si>
    <t>林　　芽生</t>
    <rPh sb="0" eb="1">
      <t>ハヤシ</t>
    </rPh>
    <rPh sb="3" eb="5">
      <t>メイ</t>
    </rPh>
    <phoneticPr fontId="2"/>
  </si>
  <si>
    <t>可児</t>
    <phoneticPr fontId="28"/>
  </si>
  <si>
    <t>関</t>
    <phoneticPr fontId="28"/>
  </si>
  <si>
    <t>関商工</t>
    <phoneticPr fontId="28"/>
  </si>
  <si>
    <t>麗澤瑞浪</t>
    <phoneticPr fontId="28"/>
  </si>
  <si>
    <t>恵那</t>
    <phoneticPr fontId="28"/>
  </si>
  <si>
    <t>多治見北</t>
    <phoneticPr fontId="28"/>
  </si>
  <si>
    <t>中津</t>
    <phoneticPr fontId="28"/>
  </si>
  <si>
    <t>郡上</t>
    <phoneticPr fontId="28"/>
  </si>
  <si>
    <t>瑞浪</t>
    <phoneticPr fontId="28"/>
  </si>
  <si>
    <t>岐阜工</t>
    <phoneticPr fontId="28"/>
  </si>
  <si>
    <t>各務原西</t>
    <phoneticPr fontId="28"/>
  </si>
  <si>
    <t>岐阜高専</t>
    <phoneticPr fontId="28"/>
  </si>
  <si>
    <t>大垣西</t>
    <phoneticPr fontId="28"/>
  </si>
  <si>
    <t>関有知</t>
    <phoneticPr fontId="28"/>
  </si>
  <si>
    <t>中津川工</t>
    <phoneticPr fontId="28"/>
  </si>
  <si>
    <t>恵那農</t>
    <phoneticPr fontId="28"/>
  </si>
  <si>
    <t>東濃実</t>
    <phoneticPr fontId="28"/>
  </si>
  <si>
    <t>可児工</t>
    <phoneticPr fontId="28"/>
  </si>
  <si>
    <t>可児　優希</t>
    <rPh sb="0" eb="2">
      <t>カニ</t>
    </rPh>
    <rPh sb="3" eb="4">
      <t>ユウ</t>
    </rPh>
    <rPh sb="4" eb="5">
      <t>キ</t>
    </rPh>
    <phoneticPr fontId="3"/>
  </si>
  <si>
    <t>桃山　　晃</t>
    <rPh sb="0" eb="2">
      <t>モモヤマ</t>
    </rPh>
    <rPh sb="4" eb="5">
      <t>アキラ</t>
    </rPh>
    <phoneticPr fontId="3"/>
  </si>
  <si>
    <t>古屋　良祐</t>
    <rPh sb="0" eb="2">
      <t>フルヤ</t>
    </rPh>
    <rPh sb="3" eb="4">
      <t>ヨ</t>
    </rPh>
    <rPh sb="4" eb="5">
      <t>スケ</t>
    </rPh>
    <phoneticPr fontId="3"/>
  </si>
  <si>
    <t>藤井　良太</t>
    <rPh sb="0" eb="2">
      <t>フジイ</t>
    </rPh>
    <rPh sb="3" eb="5">
      <t>リョウタ</t>
    </rPh>
    <phoneticPr fontId="3"/>
  </si>
  <si>
    <t>廣瀬　　仲</t>
    <rPh sb="0" eb="2">
      <t>ヒロセ</t>
    </rPh>
    <rPh sb="4" eb="5">
      <t>ナカ</t>
    </rPh>
    <phoneticPr fontId="3"/>
  </si>
  <si>
    <t>矢内　大祐</t>
    <rPh sb="0" eb="2">
      <t>ヤウチ</t>
    </rPh>
    <rPh sb="3" eb="4">
      <t>ダイ</t>
    </rPh>
    <rPh sb="4" eb="5">
      <t>スケ</t>
    </rPh>
    <phoneticPr fontId="3"/>
  </si>
  <si>
    <t>長縄　達也</t>
    <rPh sb="0" eb="2">
      <t>ナガナワ</t>
    </rPh>
    <rPh sb="3" eb="5">
      <t>タツヤ</t>
    </rPh>
    <phoneticPr fontId="3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</si>
  <si>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3"/>
  </si>
  <si>
    <t>杉山　七菜</t>
    <rPh sb="0" eb="2">
      <t>スギヤマ</t>
    </rPh>
    <rPh sb="3" eb="4">
      <t>ナナ</t>
    </rPh>
    <rPh sb="4" eb="5">
      <t>ナ</t>
    </rPh>
    <phoneticPr fontId="28"/>
  </si>
  <si>
    <t>山田　奈々</t>
    <rPh sb="0" eb="2">
      <t>ヤマダ</t>
    </rPh>
    <rPh sb="3" eb="5">
      <t>ナナ</t>
    </rPh>
    <phoneticPr fontId="28"/>
  </si>
  <si>
    <t>佐野　愛鈴</t>
    <rPh sb="0" eb="2">
      <t>サノ</t>
    </rPh>
    <rPh sb="3" eb="4">
      <t>アイ</t>
    </rPh>
    <rPh sb="4" eb="5">
      <t>スズ</t>
    </rPh>
    <phoneticPr fontId="28"/>
  </si>
  <si>
    <t>向山　莉央</t>
    <rPh sb="0" eb="2">
      <t>ムコヤマ</t>
    </rPh>
    <rPh sb="3" eb="4">
      <t>リ</t>
    </rPh>
    <rPh sb="4" eb="5">
      <t>オウ</t>
    </rPh>
    <phoneticPr fontId="28"/>
  </si>
  <si>
    <t>大野　　暖</t>
    <rPh sb="0" eb="2">
      <t>オオノ</t>
    </rPh>
    <rPh sb="4" eb="5">
      <t>アタタ</t>
    </rPh>
    <phoneticPr fontId="28"/>
  </si>
  <si>
    <t>村山　瑚都</t>
    <rPh sb="0" eb="2">
      <t>ムラヤマ</t>
    </rPh>
    <rPh sb="3" eb="4">
      <t>コ</t>
    </rPh>
    <rPh sb="4" eb="5">
      <t>ミヤコ</t>
    </rPh>
    <phoneticPr fontId="28"/>
  </si>
  <si>
    <t>酒井　菜帆</t>
    <rPh sb="0" eb="2">
      <t>サカイ</t>
    </rPh>
    <rPh sb="3" eb="4">
      <t>ナ</t>
    </rPh>
    <rPh sb="4" eb="5">
      <t>ホ</t>
    </rPh>
    <phoneticPr fontId="28"/>
  </si>
  <si>
    <t>県岐阜商</t>
    <rPh sb="0" eb="4">
      <t>ケンギフショウ</t>
    </rPh>
    <phoneticPr fontId="28"/>
  </si>
  <si>
    <t>麗澤瑞浪</t>
    <rPh sb="0" eb="4">
      <t>レイタクミズナミ</t>
    </rPh>
    <phoneticPr fontId="28"/>
  </si>
  <si>
    <t>桃山　　晃</t>
    <rPh sb="0" eb="2">
      <t>モモヤマ</t>
    </rPh>
    <rPh sb="4" eb="5">
      <t>アキラ</t>
    </rPh>
    <phoneticPr fontId="28"/>
  </si>
  <si>
    <t>清野　皓貴</t>
    <rPh sb="0" eb="2">
      <t>キヨノ</t>
    </rPh>
    <rPh sb="3" eb="4">
      <t>ヒロシ</t>
    </rPh>
    <rPh sb="4" eb="5">
      <t>キ</t>
    </rPh>
    <phoneticPr fontId="28"/>
  </si>
  <si>
    <t>三島　黎空</t>
    <rPh sb="0" eb="2">
      <t>ミシマ</t>
    </rPh>
    <rPh sb="3" eb="4">
      <t>レイ</t>
    </rPh>
    <rPh sb="4" eb="5">
      <t>ソラ</t>
    </rPh>
    <phoneticPr fontId="28"/>
  </si>
  <si>
    <t>江川　日菜</t>
    <rPh sb="0" eb="2">
      <t>エガワ</t>
    </rPh>
    <rPh sb="3" eb="5">
      <t>ヒナ</t>
    </rPh>
    <phoneticPr fontId="28"/>
  </si>
  <si>
    <t>関</t>
    <rPh sb="0" eb="1">
      <t>セキ</t>
    </rPh>
    <phoneticPr fontId="28"/>
  </si>
  <si>
    <t>令和４年度　岐阜県高等学校テニス新人大会</t>
    <rPh sb="0" eb="2">
      <t>レイワ</t>
    </rPh>
    <rPh sb="3" eb="5">
      <t>ネンド</t>
    </rPh>
    <phoneticPr fontId="28"/>
  </si>
  <si>
    <t>加納</t>
    <rPh sb="0" eb="2">
      <t>カノウ</t>
    </rPh>
    <phoneticPr fontId="28"/>
  </si>
  <si>
    <t>尾関日乃佑</t>
    <rPh sb="0" eb="2">
      <t>オゼキ</t>
    </rPh>
    <rPh sb="2" eb="3">
      <t>ビ</t>
    </rPh>
    <rPh sb="3" eb="4">
      <t>ノ</t>
    </rPh>
    <rPh sb="4" eb="5">
      <t>ユウ</t>
    </rPh>
    <phoneticPr fontId="2"/>
  </si>
  <si>
    <t>日置　心音①</t>
    <phoneticPr fontId="28"/>
  </si>
  <si>
    <t>野口　莉央①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</si>
</sst>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@\)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Arial"/>
      <family val="2"/>
    </font>
    <font>
      <sz val="11"/>
      <color indexed="17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HG丸ｺﾞｼｯｸM-PRO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29" fillId="0" borderId="0">
      <alignment vertical="center"/>
    </xf>
    <xf numFmtId="0" fontId="29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20" fillId="0" borderId="0" xfId="43" applyFont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2" fillId="0" borderId="0" xfId="43" applyFont="1" applyAlignment="1">
      <alignment horizontal="center" vertical="center"/>
    </xf>
    <xf numFmtId="0" fontId="21" fillId="0" borderId="13" xfId="43" applyFont="1" applyBorder="1" applyAlignment="1">
      <alignment vertical="center"/>
    </xf>
    <xf numFmtId="0" fontId="23" fillId="0" borderId="0" xfId="43" applyFont="1" applyAlignment="1">
      <alignment horizontal="center" vertical="center"/>
    </xf>
    <xf numFmtId="0" fontId="20" fillId="0" borderId="14" xfId="43" applyFont="1" applyBorder="1" applyAlignment="1">
      <alignment horizontal="center" vertical="center"/>
    </xf>
    <xf numFmtId="0" fontId="20" fillId="0" borderId="15" xfId="43" applyFont="1" applyBorder="1" applyAlignment="1">
      <alignment horizontal="center" vertical="center"/>
    </xf>
    <xf numFmtId="0" fontId="20" fillId="0" borderId="16" xfId="43" applyFont="1" applyBorder="1" applyAlignment="1">
      <alignment horizontal="center" vertical="center"/>
    </xf>
    <xf numFmtId="0" fontId="20" fillId="0" borderId="17" xfId="43" applyFont="1" applyBorder="1" applyAlignment="1">
      <alignment horizontal="center" vertical="center"/>
    </xf>
    <xf numFmtId="0" fontId="20" fillId="0" borderId="18" xfId="43" applyFont="1" applyBorder="1" applyAlignment="1">
      <alignment horizontal="center" vertical="center"/>
    </xf>
    <xf numFmtId="0" fontId="20" fillId="0" borderId="19" xfId="43" applyFont="1" applyBorder="1" applyAlignment="1">
      <alignment horizontal="center" vertical="center"/>
    </xf>
    <xf numFmtId="0" fontId="20" fillId="0" borderId="20" xfId="43" applyFont="1" applyBorder="1" applyAlignment="1">
      <alignment horizontal="center" vertical="center"/>
    </xf>
    <xf numFmtId="0" fontId="20" fillId="0" borderId="21" xfId="43" applyFont="1" applyBorder="1" applyAlignment="1">
      <alignment horizontal="center" vertical="center"/>
    </xf>
    <xf numFmtId="0" fontId="20" fillId="0" borderId="22" xfId="43" applyFont="1" applyBorder="1" applyAlignment="1">
      <alignment horizontal="center" vertical="center"/>
    </xf>
    <xf numFmtId="0" fontId="20" fillId="0" borderId="23" xfId="43" applyFont="1" applyBorder="1" applyAlignment="1">
      <alignment horizontal="center" vertical="center"/>
    </xf>
    <xf numFmtId="0" fontId="20" fillId="0" borderId="24" xfId="43" applyFont="1" applyBorder="1" applyAlignment="1">
      <alignment horizontal="center" vertical="center"/>
    </xf>
    <xf numFmtId="0" fontId="20" fillId="0" borderId="25" xfId="43" applyFont="1" applyBorder="1" applyAlignment="1">
      <alignment horizontal="center" vertical="center"/>
    </xf>
    <xf numFmtId="0" fontId="20" fillId="0" borderId="26" xfId="43" applyFont="1" applyBorder="1" applyAlignment="1">
      <alignment horizontal="center" vertical="center"/>
    </xf>
    <xf numFmtId="0" fontId="20" fillId="0" borderId="27" xfId="43" applyFont="1" applyBorder="1" applyAlignment="1">
      <alignment horizontal="center" vertical="center"/>
    </xf>
    <xf numFmtId="0" fontId="20" fillId="0" borderId="28" xfId="43" applyFont="1" applyBorder="1" applyAlignment="1">
      <alignment horizontal="center" vertical="center"/>
    </xf>
    <xf numFmtId="0" fontId="20" fillId="0" borderId="29" xfId="43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30" xfId="0" applyFont="1" applyBorder="1"/>
    <xf numFmtId="0" fontId="24" fillId="0" borderId="31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32" xfId="0" applyFont="1" applyBorder="1"/>
    <xf numFmtId="0" fontId="24" fillId="0" borderId="33" xfId="0" applyFont="1" applyBorder="1"/>
    <xf numFmtId="0" fontId="24" fillId="0" borderId="18" xfId="0" applyFont="1" applyBorder="1"/>
    <xf numFmtId="0" fontId="24" fillId="0" borderId="34" xfId="0" applyFont="1" applyBorder="1"/>
    <xf numFmtId="0" fontId="24" fillId="0" borderId="35" xfId="0" applyFont="1" applyBorder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0" fillId="0" borderId="36" xfId="4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23" xfId="43" applyFont="1" applyBorder="1" applyAlignment="1">
      <alignment horizontal="center" vertical="center" shrinkToFit="1"/>
    </xf>
    <xf numFmtId="0" fontId="20" fillId="0" borderId="37" xfId="43" applyFont="1" applyBorder="1" applyAlignment="1">
      <alignment horizontal="center" vertical="center"/>
    </xf>
    <xf numFmtId="0" fontId="20" fillId="0" borderId="38" xfId="43" applyFont="1" applyBorder="1" applyAlignment="1">
      <alignment horizontal="center" vertical="center"/>
    </xf>
    <xf numFmtId="0" fontId="20" fillId="0" borderId="39" xfId="43" applyFont="1" applyBorder="1" applyAlignment="1">
      <alignment horizontal="center" vertical="center"/>
    </xf>
    <xf numFmtId="0" fontId="24" fillId="0" borderId="0" xfId="0" applyFont="1" applyAlignment="1">
      <alignment horizontal="center" vertical="top" shrinkToFit="1"/>
    </xf>
    <xf numFmtId="0" fontId="30" fillId="0" borderId="0" xfId="0" applyFont="1"/>
    <xf numFmtId="176" fontId="30" fillId="0" borderId="0" xfId="0" applyNumberFormat="1" applyFont="1" applyAlignment="1">
      <alignment horizontal="center" vertical="center"/>
    </xf>
    <xf numFmtId="0" fontId="0" fillId="24" borderId="0" xfId="0" applyFill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9" fillId="24" borderId="0" xfId="45" applyFill="1" applyAlignment="1">
      <alignment horizontal="center" vertical="center"/>
    </xf>
    <xf numFmtId="0" fontId="20" fillId="0" borderId="24" xfId="43" applyFont="1" applyBorder="1" applyAlignment="1">
      <alignment horizontal="center" vertical="center" shrinkToFit="1"/>
    </xf>
    <xf numFmtId="0" fontId="20" fillId="0" borderId="18" xfId="43" applyFont="1" applyBorder="1" applyAlignment="1">
      <alignment horizontal="center" vertical="center" shrinkToFit="1"/>
    </xf>
    <xf numFmtId="0" fontId="20" fillId="0" borderId="22" xfId="43" applyFont="1" applyBorder="1" applyAlignment="1">
      <alignment horizontal="center" vertical="center" shrinkToFit="1"/>
    </xf>
    <xf numFmtId="0" fontId="20" fillId="0" borderId="26" xfId="43" applyFont="1" applyBorder="1" applyAlignment="1">
      <alignment horizontal="center" vertical="center" shrinkToFit="1"/>
    </xf>
    <xf numFmtId="0" fontId="24" fillId="0" borderId="0" xfId="0" applyFont="1" applyAlignment="1">
      <alignment shrinkToFit="1"/>
    </xf>
    <xf numFmtId="0" fontId="24" fillId="0" borderId="0" xfId="0" applyFont="1" applyAlignment="1">
      <alignment horizontal="distributed" vertical="center"/>
    </xf>
    <xf numFmtId="176" fontId="0" fillId="0" borderId="0" xfId="0" applyNumberFormat="1" applyAlignment="1">
      <alignment horizontal="center" vertical="center"/>
    </xf>
    <xf numFmtId="0" fontId="29" fillId="24" borderId="0" xfId="44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44" applyFont="1">
      <alignment vertical="center"/>
    </xf>
    <xf numFmtId="0" fontId="29" fillId="0" borderId="0" xfId="44">
      <alignment vertical="center"/>
    </xf>
    <xf numFmtId="0" fontId="29" fillId="24" borderId="0" xfId="44" applyFill="1">
      <alignment vertical="center"/>
    </xf>
    <xf numFmtId="0" fontId="0" fillId="0" borderId="0" xfId="0" applyAlignment="1">
      <alignment vertical="center" shrinkToFit="1"/>
    </xf>
    <xf numFmtId="0" fontId="29" fillId="0" borderId="0" xfId="45">
      <alignment vertical="center"/>
    </xf>
    <xf numFmtId="0" fontId="0" fillId="0" borderId="0" xfId="45" applyFont="1">
      <alignment vertical="center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vertical="center"/>
    </xf>
    <xf numFmtId="0" fontId="30" fillId="0" borderId="0" xfId="45" applyFont="1">
      <alignment vertical="center"/>
    </xf>
    <xf numFmtId="176" fontId="30" fillId="0" borderId="0" xfId="0" applyNumberFormat="1" applyFont="1" applyAlignment="1">
      <alignment vertical="center"/>
    </xf>
    <xf numFmtId="0" fontId="24" fillId="0" borderId="22" xfId="41" applyBorder="1" applyAlignment="1">
      <alignment horizontal="center" vertical="center"/>
    </xf>
    <xf numFmtId="0" fontId="24" fillId="0" borderId="19" xfId="41" applyBorder="1" applyAlignment="1">
      <alignment horizontal="center" vertical="center"/>
    </xf>
    <xf numFmtId="0" fontId="24" fillId="0" borderId="18" xfId="41" applyBorder="1" applyAlignment="1">
      <alignment horizontal="center" vertical="center"/>
    </xf>
    <xf numFmtId="0" fontId="24" fillId="0" borderId="20" xfId="41" applyBorder="1" applyAlignment="1">
      <alignment horizontal="center" vertical="center"/>
    </xf>
    <xf numFmtId="0" fontId="24" fillId="0" borderId="0" xfId="0" applyFont="1" applyAlignment="1">
      <alignment horizontal="distributed" vertical="center" shrinkToFit="1"/>
    </xf>
    <xf numFmtId="0" fontId="0" fillId="0" borderId="20" xfId="0" applyBorder="1"/>
    <xf numFmtId="0" fontId="0" fillId="0" borderId="19" xfId="0" applyBorder="1"/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/>
    <xf numFmtId="0" fontId="0" fillId="0" borderId="18" xfId="0" applyBorder="1"/>
    <xf numFmtId="0" fontId="24" fillId="0" borderId="22" xfId="41" applyBorder="1">
      <alignment vertical="center"/>
    </xf>
    <xf numFmtId="0" fontId="0" fillId="24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shrinkToFit="1"/>
    </xf>
    <xf numFmtId="0" fontId="24" fillId="0" borderId="0" xfId="0" applyFont="1" applyBorder="1"/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distributed" vertical="center" shrinkToFi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0" fontId="20" fillId="0" borderId="43" xfId="43" applyFont="1" applyBorder="1" applyAlignment="1">
      <alignment horizontal="center" vertical="center" wrapText="1"/>
    </xf>
    <xf numFmtId="0" fontId="20" fillId="0" borderId="44" xfId="43" applyFont="1" applyBorder="1" applyAlignment="1">
      <alignment horizontal="center" vertical="center"/>
    </xf>
    <xf numFmtId="0" fontId="20" fillId="0" borderId="45" xfId="43" applyFont="1" applyBorder="1" applyAlignment="1">
      <alignment horizontal="distributed" vertical="center"/>
    </xf>
    <xf numFmtId="0" fontId="20" fillId="0" borderId="14" xfId="43" applyFont="1" applyBorder="1" applyAlignment="1">
      <alignment horizontal="distributed" vertical="center"/>
    </xf>
    <xf numFmtId="0" fontId="20" fillId="0" borderId="50" xfId="43" applyFont="1" applyBorder="1" applyAlignment="1">
      <alignment horizontal="center" vertical="center"/>
    </xf>
    <xf numFmtId="0" fontId="20" fillId="0" borderId="17" xfId="43" applyFont="1" applyBorder="1" applyAlignment="1">
      <alignment horizontal="center" vertical="center"/>
    </xf>
    <xf numFmtId="0" fontId="27" fillId="0" borderId="13" xfId="43" applyFont="1" applyBorder="1" applyAlignment="1">
      <alignment horizontal="left" vertical="center"/>
    </xf>
    <xf numFmtId="0" fontId="27" fillId="0" borderId="0" xfId="43" applyFont="1" applyAlignment="1">
      <alignment horizontal="left" vertical="center"/>
    </xf>
    <xf numFmtId="0" fontId="25" fillId="0" borderId="41" xfId="43" applyFont="1" applyBorder="1" applyAlignment="1">
      <alignment horizontal="center" vertical="center"/>
    </xf>
    <xf numFmtId="0" fontId="25" fillId="0" borderId="42" xfId="43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76" fontId="24" fillId="0" borderId="0" xfId="0" applyNumberFormat="1" applyFont="1" applyAlignment="1">
      <alignment horizontal="distributed" vertical="center"/>
    </xf>
    <xf numFmtId="176" fontId="20" fillId="0" borderId="0" xfId="0" applyNumberFormat="1" applyFont="1" applyAlignment="1">
      <alignment horizontal="distributed" vertical="center"/>
    </xf>
    <xf numFmtId="176" fontId="24" fillId="0" borderId="0" xfId="0" applyNumberFormat="1" applyFont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0" fontId="24" fillId="0" borderId="0" xfId="0" applyFont="1" applyBorder="1" applyAlignment="1">
      <alignment horizontal="center" vertical="center"/>
    </xf>
    <xf numFmtId="0" fontId="25" fillId="0" borderId="40" xfId="43" applyFont="1" applyBorder="1" applyAlignment="1">
      <alignment horizontal="center" vertical="center"/>
    </xf>
    <xf numFmtId="0" fontId="27" fillId="0" borderId="43" xfId="43" applyFont="1" applyBorder="1" applyAlignment="1">
      <alignment horizontal="center" vertical="center"/>
    </xf>
    <xf numFmtId="0" fontId="27" fillId="0" borderId="44" xfId="43" applyFont="1" applyBorder="1" applyAlignment="1">
      <alignment horizontal="center" vertical="center"/>
    </xf>
    <xf numFmtId="0" fontId="20" fillId="0" borderId="46" xfId="43" applyFont="1" applyBorder="1" applyAlignment="1">
      <alignment horizontal="distributed" vertical="center"/>
    </xf>
    <xf numFmtId="0" fontId="20" fillId="0" borderId="16" xfId="43" applyFont="1" applyBorder="1" applyAlignment="1">
      <alignment horizontal="distributed" vertical="center"/>
    </xf>
    <xf numFmtId="0" fontId="20" fillId="0" borderId="45" xfId="43" applyFont="1" applyBorder="1" applyAlignment="1">
      <alignment horizontal="center" vertical="center"/>
    </xf>
    <xf numFmtId="0" fontId="20" fillId="0" borderId="14" xfId="43" applyFont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2 3" xfId="47"/>
    <cellStyle name="標準 3" xfId="48"/>
    <cellStyle name="標準_H16県新人戦登録選手一覧" xfId="43"/>
    <cellStyle name="標準_県新人戦シード" xfId="44"/>
    <cellStyle name="標準_県新人戦シード_1" xfId="45"/>
    <cellStyle name="良い" xfId="46" builtinId="26" customBuiltin="1"/>
  </cellStyles>
  <dxfs count="83">
    <dxf>
      <font>
        <name val="HG丸ｺﾞｼｯｸM-PRO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scheme val="none"/>
      </font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10</xdr:row>
      <xdr:rowOff>180974</xdr:rowOff>
    </xdr:from>
    <xdr:to>
      <xdr:col>17</xdr:col>
      <xdr:colOff>733425</xdr:colOff>
      <xdr:row>14</xdr:row>
      <xdr:rowOff>95249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55E1A64E-4EE6-47F4-9C38-85E604DFD3CD}"/>
            </a:ext>
          </a:extLst>
        </xdr:cNvPr>
        <xdr:cNvSpPr/>
      </xdr:nvSpPr>
      <xdr:spPr>
        <a:xfrm>
          <a:off x="9258300" y="2105024"/>
          <a:ext cx="2905125" cy="676275"/>
        </a:xfrm>
        <a:prstGeom prst="wedgeRectCallout">
          <a:avLst>
            <a:gd name="adj1" fmla="val -53620"/>
            <a:gd name="adj2" fmla="val 650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学校名を入力すると氏名が自動で入ります。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uu.gifu-net.ed.jp\c27386_&#27744;&#30000;&#39640;&#31561;&#23398;&#26657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3" name="テーブル3" displayName="テーブル3" ref="A2:D26" totalsRowShown="0" headerRowDxfId="62" headerRowBorderDxfId="61" tableBorderDxfId="60" totalsRowBorderDxfId="59" headerRowCellStyle="標準 2">
  <autoFilter ref="A2:D26"/>
  <sortState ref="A3:D26">
    <sortCondition ref="D2:D26"/>
  </sortState>
  <tableColumns count="4">
    <tableColumn id="1" name="選手氏名" dataDxfId="58" dataCellStyle="標準 2"/>
    <tableColumn id="2" name="学年" dataDxfId="57" dataCellStyle="標準 2"/>
    <tableColumn id="3" name="学校名" dataDxfId="56" dataCellStyle="標準 2"/>
    <tableColumn id="4" name="地区" dataDxfId="55" dataCellStyle="標準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テーブル4" displayName="テーブル4" ref="F2:I26" totalsRowShown="0" headerRowDxfId="54" dataDxfId="52" headerRowBorderDxfId="53" tableBorderDxfId="51" totalsRowBorderDxfId="50" headerRowCellStyle="標準 2">
  <autoFilter ref="F2:I26"/>
  <sortState ref="F3:I26">
    <sortCondition ref="I2:I26"/>
  </sortState>
  <tableColumns count="4">
    <tableColumn id="1" name="選手氏名" dataDxfId="49" dataCellStyle="標準 2"/>
    <tableColumn id="2" name="学年" dataDxfId="48" dataCellStyle="標準 2"/>
    <tableColumn id="3" name="学校名" dataDxfId="47" dataCellStyle="標準 2"/>
    <tableColumn id="4" name="地区" dataDxfId="4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テーブル5" displayName="テーブル5" ref="A29:D46" totalsRowShown="0" headerRowBorderDxfId="45" tableBorderDxfId="44" totalsRowBorderDxfId="43">
  <autoFilter ref="A29:D46"/>
  <tableColumns count="4">
    <tableColumn id="1" name="選手氏名" dataDxfId="42"/>
    <tableColumn id="2" name="学年" dataDxfId="41"/>
    <tableColumn id="3" name="学校名" dataDxfId="40"/>
    <tableColumn id="4" name="地区" dataDxfId="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テーブル6" displayName="テーブル6" ref="F29:I44" totalsRowShown="0" headerRowBorderDxfId="38" tableBorderDxfId="37" totalsRowBorderDxfId="36">
  <autoFilter ref="F29:I44"/>
  <tableColumns count="4">
    <tableColumn id="1" name="選手氏名" dataDxfId="35"/>
    <tableColumn id="2" name="学年" dataDxfId="34"/>
    <tableColumn id="3" name="学校名" dataDxfId="33"/>
    <tableColumn id="4" name="地区" dataDxfId="3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テーブル1" displayName="テーブル1" ref="A2:D42" totalsRowShown="0" headerRowDxfId="31" headerRowBorderDxfId="30" tableBorderDxfId="29" totalsRowBorderDxfId="28" headerRowCellStyle="標準 2">
  <autoFilter ref="A2:D42"/>
  <sortState ref="A3:D42">
    <sortCondition ref="D2:D42"/>
  </sortState>
  <tableColumns count="4">
    <tableColumn id="1" name="選手氏名" dataDxfId="27" dataCellStyle="標準 2"/>
    <tableColumn id="2" name="学年" dataDxfId="26" dataCellStyle="標準 2"/>
    <tableColumn id="3" name="学校名" dataDxfId="25" dataCellStyle="標準 2"/>
    <tableColumn id="4" name="地区" dataDxfId="24" dataCellStyle="標準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テーブル2" displayName="テーブル2" ref="F2:I42" totalsRowShown="0" headerRowDxfId="23" headerRowBorderDxfId="22" tableBorderDxfId="21" totalsRowBorderDxfId="20" headerRowCellStyle="標準 2">
  <autoFilter ref="F2:I42"/>
  <sortState ref="F3:I42">
    <sortCondition ref="I2:I42"/>
  </sortState>
  <tableColumns count="4">
    <tableColumn id="1" name="選手氏名" dataDxfId="19" dataCellStyle="標準 2"/>
    <tableColumn id="2" name="学年" dataDxfId="18" dataCellStyle="標準 2"/>
    <tableColumn id="3" name="学校名" dataDxfId="17" dataCellStyle="標準 2"/>
    <tableColumn id="4" name="地区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A45:D71" totalsRowShown="0" headerRowDxfId="15" headerRowBorderDxfId="14" tableBorderDxfId="13" totalsRowBorderDxfId="12" headerRowCellStyle="標準 2">
  <autoFilter ref="A45:D71"/>
  <tableColumns count="4">
    <tableColumn id="1" name="選手氏名" dataDxfId="11"/>
    <tableColumn id="2" name="学年" dataDxfId="10"/>
    <tableColumn id="3" name="学校名" dataDxfId="9"/>
    <tableColumn id="4" name="地区" dataDxfId="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F45:I71" totalsRowShown="0" headerRowDxfId="7" headerRowBorderDxfId="6" tableBorderDxfId="5" totalsRowBorderDxfId="4" headerRowCellStyle="標準 2">
  <autoFilter ref="F45:I71"/>
  <tableColumns count="4">
    <tableColumn id="1" name="選手氏名" dataDxfId="3"/>
    <tableColumn id="2" name="学年" dataDxfId="2"/>
    <tableColumn id="3" name="学校名" dataDxfId="1"/>
    <tableColumn id="4" name="地区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Q57"/>
  <sheetViews>
    <sheetView tabSelected="1" zoomScale="130" zoomScaleNormal="130" workbookViewId="0"/>
  </sheetViews>
  <sheetFormatPr defaultColWidth="9" defaultRowHeight="13.5"/>
  <cols>
    <col min="1" max="1" width="9" style="25" bestFit="1" customWidth="1"/>
    <col min="2" max="2" width="4.625" style="25" customWidth="1"/>
    <col min="3" max="3" width="11.75" style="25" customWidth="1"/>
    <col min="4" max="4" width="7.625" style="25" customWidth="1"/>
    <col min="5" max="12" width="4.625" style="25" customWidth="1"/>
    <col min="13" max="13" width="11.75" style="25" customWidth="1"/>
    <col min="14" max="14" width="7.625" style="25" customWidth="1"/>
    <col min="15" max="15" width="4.625" style="25" customWidth="1"/>
    <col min="16" max="16" width="9" style="25" bestFit="1"/>
    <col min="17" max="16384" width="9" style="25"/>
  </cols>
  <sheetData>
    <row r="1" spans="2:15" ht="14.25">
      <c r="B1" s="97" t="s">
        <v>666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15" ht="14.25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4" spans="2:15" ht="14.25">
      <c r="B4" s="26"/>
      <c r="C4" s="26"/>
      <c r="D4" s="26"/>
      <c r="E4" s="97" t="s">
        <v>1</v>
      </c>
      <c r="F4" s="97"/>
      <c r="G4" s="97"/>
      <c r="H4" s="97"/>
      <c r="I4" s="97"/>
      <c r="J4" s="97"/>
      <c r="K4" s="97"/>
      <c r="L4" s="97"/>
      <c r="M4" s="26"/>
    </row>
    <row r="6" spans="2:15">
      <c r="B6" s="98">
        <v>1</v>
      </c>
      <c r="C6" s="100" t="str">
        <f>IF(B6="","",VLOOKUP(B6,データ!$A$3:$C$18,2,0))</f>
        <v>麗澤瑞浪</v>
      </c>
      <c r="D6" s="99" t="str">
        <f>VLOOKUP(B6,データ!$A$3:$C$18,3,0)</f>
        <v>東濃</v>
      </c>
      <c r="M6" s="100" t="str">
        <f>VLOOKUP(O6,データ!$A$3:$C$18,2,0)</f>
        <v>大垣北</v>
      </c>
      <c r="N6" s="99" t="str">
        <f>VLOOKUP(O6,データ!$A$3:$C$18,3,0)</f>
        <v>西濃</v>
      </c>
      <c r="O6" s="100">
        <v>9</v>
      </c>
    </row>
    <row r="7" spans="2:15">
      <c r="B7" s="98"/>
      <c r="C7" s="100"/>
      <c r="D7" s="99"/>
      <c r="E7" s="28"/>
      <c r="L7" s="29"/>
      <c r="M7" s="100"/>
      <c r="N7" s="99"/>
      <c r="O7" s="100"/>
    </row>
    <row r="8" spans="2:15">
      <c r="B8" s="98">
        <v>2</v>
      </c>
      <c r="C8" s="100" t="str">
        <f>IF(B8="","",VLOOKUP(B8,データ!$A$3:$C$18,2,0))</f>
        <v>岐阜北</v>
      </c>
      <c r="D8" s="99" t="str">
        <f>VLOOKUP(B8,データ!$A$3:$C$18,3,0)</f>
        <v>岐阜</v>
      </c>
      <c r="E8" s="30"/>
      <c r="F8" s="28"/>
      <c r="K8" s="29"/>
      <c r="L8" s="31"/>
      <c r="M8" s="100" t="str">
        <f>VLOOKUP(O8,データ!$A$3:$C$18,2,0)</f>
        <v>岐阜高専</v>
      </c>
      <c r="N8" s="99" t="str">
        <f>VLOOKUP(O8,データ!$A$3:$C$18,3,0)</f>
        <v>岐阜</v>
      </c>
      <c r="O8" s="100">
        <v>10</v>
      </c>
    </row>
    <row r="9" spans="2:15">
      <c r="B9" s="98"/>
      <c r="C9" s="100"/>
      <c r="D9" s="99"/>
      <c r="F9" s="32"/>
      <c r="K9" s="33"/>
      <c r="M9" s="100"/>
      <c r="N9" s="99"/>
      <c r="O9" s="100"/>
    </row>
    <row r="10" spans="2:15">
      <c r="B10" s="98">
        <v>3</v>
      </c>
      <c r="C10" s="100" t="str">
        <f>IF(B10="","",VLOOKUP(B10,データ!$A$3:$C$18,2,0))</f>
        <v>加納</v>
      </c>
      <c r="D10" s="99" t="str">
        <f>VLOOKUP(B10,データ!$A$3:$C$18,3,0)</f>
        <v>岐阜</v>
      </c>
      <c r="F10" s="32"/>
      <c r="G10" s="28"/>
      <c r="J10" s="29"/>
      <c r="K10" s="33"/>
      <c r="M10" s="100" t="str">
        <f>VLOOKUP(O10,データ!$A$3:$C$18,2,0)</f>
        <v>多治見</v>
      </c>
      <c r="N10" s="99" t="str">
        <f>VLOOKUP(O10,データ!$A$3:$C$18,3,0)</f>
        <v>東濃</v>
      </c>
      <c r="O10" s="100">
        <v>11</v>
      </c>
    </row>
    <row r="11" spans="2:15">
      <c r="B11" s="98"/>
      <c r="C11" s="100"/>
      <c r="D11" s="99"/>
      <c r="E11" s="28"/>
      <c r="F11" s="30"/>
      <c r="G11" s="32"/>
      <c r="J11" s="33"/>
      <c r="K11" s="31"/>
      <c r="L11" s="29"/>
      <c r="M11" s="100"/>
      <c r="N11" s="99"/>
      <c r="O11" s="100"/>
    </row>
    <row r="12" spans="2:15">
      <c r="B12" s="98">
        <v>4</v>
      </c>
      <c r="C12" s="100" t="str">
        <f>IF(B12="","",VLOOKUP(B12,データ!$A$3:$C$18,2,0))</f>
        <v>可児</v>
      </c>
      <c r="D12" s="99" t="str">
        <f>VLOOKUP(B12,データ!$A$3:$C$18,3,0)</f>
        <v>中濃</v>
      </c>
      <c r="E12" s="30"/>
      <c r="G12" s="32"/>
      <c r="H12" s="33"/>
      <c r="J12" s="33"/>
      <c r="L12" s="31"/>
      <c r="M12" s="100" t="str">
        <f>VLOOKUP(O12,データ!$A$3:$C$18,2,0)</f>
        <v>帝京大可児</v>
      </c>
      <c r="N12" s="99" t="str">
        <f>VLOOKUP(O12,データ!$A$3:$C$18,3,0)</f>
        <v>中濃</v>
      </c>
      <c r="O12" s="100">
        <v>12</v>
      </c>
    </row>
    <row r="13" spans="2:15">
      <c r="B13" s="98"/>
      <c r="C13" s="100"/>
      <c r="D13" s="99"/>
      <c r="H13" s="34"/>
      <c r="J13" s="33"/>
      <c r="M13" s="100"/>
      <c r="N13" s="99"/>
      <c r="O13" s="100"/>
    </row>
    <row r="14" spans="2:15">
      <c r="B14" s="98">
        <v>5</v>
      </c>
      <c r="C14" s="100" t="str">
        <f>IF(B14="","",VLOOKUP(B14,データ!$A$3:$C$18,2,0))</f>
        <v>大垣南</v>
      </c>
      <c r="D14" s="99" t="str">
        <f>VLOOKUP(B14,データ!$A$3:$C$18,3,0)</f>
        <v>西濃</v>
      </c>
      <c r="H14" s="33"/>
      <c r="I14" s="35"/>
      <c r="J14" s="33"/>
      <c r="M14" s="100" t="str">
        <f>VLOOKUP(O14,データ!$A$3:$C$18,2,0)</f>
        <v>各務原</v>
      </c>
      <c r="N14" s="99" t="str">
        <f>VLOOKUP(O14,データ!$A$3:$C$18,3,0)</f>
        <v>岐阜</v>
      </c>
      <c r="O14" s="100">
        <v>13</v>
      </c>
    </row>
    <row r="15" spans="2:15">
      <c r="B15" s="98"/>
      <c r="C15" s="100"/>
      <c r="D15" s="99"/>
      <c r="E15" s="28"/>
      <c r="H15" s="33"/>
      <c r="J15" s="33"/>
      <c r="L15" s="29"/>
      <c r="M15" s="100"/>
      <c r="N15" s="99"/>
      <c r="O15" s="100"/>
    </row>
    <row r="16" spans="2:15">
      <c r="B16" s="98">
        <v>6</v>
      </c>
      <c r="C16" s="100" t="str">
        <f>IF(B16="","",VLOOKUP(B16,データ!$A$3:$C$18,2,0))</f>
        <v>中津川工</v>
      </c>
      <c r="D16" s="99" t="str">
        <f>VLOOKUP(B16,データ!$A$3:$C$18,3,0)</f>
        <v>東濃</v>
      </c>
      <c r="E16" s="30"/>
      <c r="F16" s="28"/>
      <c r="H16" s="33"/>
      <c r="J16" s="33"/>
      <c r="K16" s="29"/>
      <c r="L16" s="31"/>
      <c r="M16" s="100" t="str">
        <f>VLOOKUP(O16,データ!$A$3:$C$18,2,0)</f>
        <v>関</v>
      </c>
      <c r="N16" s="99" t="str">
        <f>VLOOKUP(O16,データ!$A$3:$C$18,3,0)</f>
        <v>中濃</v>
      </c>
      <c r="O16" s="100">
        <v>14</v>
      </c>
    </row>
    <row r="17" spans="2:17">
      <c r="B17" s="98"/>
      <c r="C17" s="100"/>
      <c r="D17" s="99"/>
      <c r="F17" s="32"/>
      <c r="G17" s="36"/>
      <c r="H17" s="33"/>
      <c r="J17" s="31"/>
      <c r="K17" s="33"/>
      <c r="M17" s="100"/>
      <c r="N17" s="99"/>
      <c r="O17" s="100"/>
    </row>
    <row r="18" spans="2:17">
      <c r="B18" s="98">
        <v>7</v>
      </c>
      <c r="C18" s="100" t="str">
        <f>IF(B18="","",VLOOKUP(B18,データ!$A$3:$C$18,2,0))</f>
        <v>関商工</v>
      </c>
      <c r="D18" s="99" t="str">
        <f>VLOOKUP(B18,データ!$A$3:$C$18,3,0)</f>
        <v>中濃</v>
      </c>
      <c r="F18" s="32"/>
      <c r="K18" s="33"/>
      <c r="M18" s="100" t="str">
        <f>VLOOKUP(O18,データ!$A$3:$C$18,2,0)</f>
        <v>恵那</v>
      </c>
      <c r="N18" s="99" t="str">
        <f>VLOOKUP(O18,データ!$A$3:$C$18,3,0)</f>
        <v>東濃</v>
      </c>
      <c r="O18" s="100">
        <v>15</v>
      </c>
    </row>
    <row r="19" spans="2:17">
      <c r="B19" s="98"/>
      <c r="C19" s="100"/>
      <c r="D19" s="99"/>
      <c r="E19" s="28"/>
      <c r="F19" s="30"/>
      <c r="K19" s="31"/>
      <c r="L19" s="29"/>
      <c r="M19" s="100"/>
      <c r="N19" s="99"/>
      <c r="O19" s="100"/>
    </row>
    <row r="20" spans="2:17">
      <c r="B20" s="98">
        <v>8</v>
      </c>
      <c r="C20" s="100" t="str">
        <f>VLOOKUP(B20,データ!$A$3:$C$18,2,0)</f>
        <v>岐阜</v>
      </c>
      <c r="D20" s="99" t="str">
        <f>VLOOKUP(B20,データ!$A$3:$C$18,3,0)</f>
        <v>岐阜</v>
      </c>
      <c r="E20" s="30"/>
      <c r="L20" s="31"/>
      <c r="M20" s="100" t="str">
        <f>VLOOKUP(O20,データ!$A$3:$C$18,2,0)</f>
        <v>県岐阜商</v>
      </c>
      <c r="N20" s="99" t="str">
        <f>VLOOKUP(O20,データ!$A$3:$C$18,3,0)</f>
        <v>岐阜</v>
      </c>
      <c r="O20" s="100">
        <v>16</v>
      </c>
    </row>
    <row r="21" spans="2:17">
      <c r="B21" s="98"/>
      <c r="C21" s="100"/>
      <c r="D21" s="99"/>
      <c r="M21" s="100"/>
      <c r="N21" s="99"/>
      <c r="O21" s="100"/>
    </row>
    <row r="22" spans="2:17" ht="12.2" customHeight="1"/>
    <row r="23" spans="2:17">
      <c r="B23" s="27"/>
      <c r="C23" s="37" t="s">
        <v>2</v>
      </c>
      <c r="D23" s="27"/>
      <c r="O23" s="27"/>
      <c r="P23" s="27"/>
      <c r="Q23" s="27"/>
    </row>
    <row r="24" spans="2:17">
      <c r="B24" s="27"/>
      <c r="C24" s="100"/>
      <c r="D24" s="98"/>
      <c r="O24" s="27"/>
      <c r="P24" s="27"/>
      <c r="Q24" s="27"/>
    </row>
    <row r="25" spans="2:17">
      <c r="B25" s="27"/>
      <c r="C25" s="100"/>
      <c r="D25" s="98"/>
      <c r="E25" s="35"/>
      <c r="F25" s="35"/>
      <c r="G25" s="35"/>
      <c r="H25" s="28"/>
      <c r="O25" s="27"/>
      <c r="P25" s="27"/>
      <c r="Q25" s="27"/>
    </row>
    <row r="26" spans="2:17">
      <c r="B26" s="27"/>
      <c r="C26" s="100"/>
      <c r="D26" s="98"/>
      <c r="H26" s="32"/>
      <c r="I26" s="29"/>
      <c r="J26" s="35"/>
      <c r="O26" s="27"/>
      <c r="P26" s="27"/>
      <c r="Q26" s="27"/>
    </row>
    <row r="27" spans="2:17">
      <c r="B27" s="27"/>
      <c r="C27" s="100"/>
      <c r="D27" s="98"/>
      <c r="E27" s="35"/>
      <c r="F27" s="28"/>
      <c r="G27" s="31"/>
      <c r="H27" s="30"/>
      <c r="O27" s="27"/>
      <c r="P27" s="27"/>
      <c r="Q27" s="27"/>
    </row>
    <row r="28" spans="2:17">
      <c r="B28" s="27"/>
      <c r="C28" s="100"/>
      <c r="D28" s="98"/>
      <c r="E28" s="36"/>
      <c r="F28" s="30"/>
      <c r="O28" s="27"/>
      <c r="P28" s="27"/>
      <c r="Q28" s="27"/>
    </row>
    <row r="29" spans="2:17">
      <c r="B29" s="27"/>
      <c r="C29" s="100"/>
      <c r="D29" s="98"/>
      <c r="O29" s="27"/>
      <c r="P29" s="27"/>
      <c r="Q29" s="27"/>
    </row>
    <row r="30" spans="2:17">
      <c r="B30" s="27"/>
      <c r="C30" s="58"/>
      <c r="D30" s="27"/>
      <c r="O30" s="27"/>
      <c r="P30" s="27"/>
      <c r="Q30" s="27"/>
    </row>
    <row r="31" spans="2:17" ht="12.2" customHeight="1"/>
    <row r="32" spans="2:17" ht="14.25">
      <c r="E32" s="97" t="s">
        <v>3</v>
      </c>
      <c r="F32" s="97"/>
      <c r="G32" s="97"/>
      <c r="H32" s="97"/>
      <c r="I32" s="97"/>
      <c r="J32" s="97"/>
      <c r="K32" s="97"/>
      <c r="L32" s="97"/>
    </row>
    <row r="34" spans="2:15">
      <c r="B34" s="98">
        <v>1</v>
      </c>
      <c r="C34" s="100" t="str">
        <f>VLOOKUP(B34,データ!$D$3:$F$18,2,0)</f>
        <v>県岐阜商</v>
      </c>
      <c r="D34" s="99" t="str">
        <f>VLOOKUP(B34,データ!$D$3:$F$18,3,0)</f>
        <v>岐阜</v>
      </c>
      <c r="M34" s="100" t="str">
        <f>VLOOKUP(O34,データ!$D$3:$F$18,2,0)</f>
        <v>加納</v>
      </c>
      <c r="N34" s="99" t="str">
        <f>VLOOKUP(O34,データ!$D$3:$F$18,3,0)</f>
        <v>岐阜</v>
      </c>
      <c r="O34" s="98">
        <v>9</v>
      </c>
    </row>
    <row r="35" spans="2:15">
      <c r="B35" s="98"/>
      <c r="C35" s="100"/>
      <c r="D35" s="99"/>
      <c r="E35" s="28"/>
      <c r="L35" s="29"/>
      <c r="M35" s="100"/>
      <c r="N35" s="99"/>
      <c r="O35" s="98"/>
    </row>
    <row r="36" spans="2:15">
      <c r="B36" s="98">
        <v>2</v>
      </c>
      <c r="C36" s="100" t="str">
        <f>VLOOKUP(B36,データ!$D$3:$F$18,2,0)</f>
        <v>加茂</v>
      </c>
      <c r="D36" s="99" t="str">
        <f>VLOOKUP(B36,データ!$D$3:$F$18,3,0)</f>
        <v>中濃</v>
      </c>
      <c r="E36" s="30"/>
      <c r="F36" s="28"/>
      <c r="K36" s="29"/>
      <c r="L36" s="31"/>
      <c r="M36" s="100" t="str">
        <f>VLOOKUP(O36,データ!$D$3:$F$18,2,0)</f>
        <v>関商工</v>
      </c>
      <c r="N36" s="99" t="str">
        <f>VLOOKUP(O36,データ!$D$3:$F$18,3,0)</f>
        <v>中濃</v>
      </c>
      <c r="O36" s="98">
        <v>10</v>
      </c>
    </row>
    <row r="37" spans="2:15">
      <c r="B37" s="98"/>
      <c r="C37" s="100"/>
      <c r="D37" s="99"/>
      <c r="F37" s="32"/>
      <c r="K37" s="33"/>
      <c r="M37" s="100"/>
      <c r="N37" s="99"/>
      <c r="O37" s="98"/>
    </row>
    <row r="38" spans="2:15">
      <c r="B38" s="98">
        <v>3</v>
      </c>
      <c r="C38" s="100" t="str">
        <f>VLOOKUP(B38,データ!$D$3:$F$18,2,0)</f>
        <v>大垣北</v>
      </c>
      <c r="D38" s="99" t="str">
        <f>VLOOKUP(B38,データ!$D$3:$F$18,3,0)</f>
        <v>西濃</v>
      </c>
      <c r="F38" s="32"/>
      <c r="G38" s="28"/>
      <c r="J38" s="29"/>
      <c r="K38" s="33"/>
      <c r="M38" s="100" t="str">
        <f>VLOOKUP(O38,データ!$D$3:$F$18,2,0)</f>
        <v>各務原</v>
      </c>
      <c r="N38" s="99" t="str">
        <f>VLOOKUP(O38,データ!$D$3:$F$18,3,0)</f>
        <v>岐阜</v>
      </c>
      <c r="O38" s="98">
        <v>11</v>
      </c>
    </row>
    <row r="39" spans="2:15">
      <c r="B39" s="98"/>
      <c r="C39" s="100"/>
      <c r="D39" s="99"/>
      <c r="E39" s="28"/>
      <c r="F39" s="30"/>
      <c r="G39" s="32"/>
      <c r="J39" s="33"/>
      <c r="K39" s="31"/>
      <c r="L39" s="29"/>
      <c r="M39" s="100"/>
      <c r="N39" s="99"/>
      <c r="O39" s="98"/>
    </row>
    <row r="40" spans="2:15">
      <c r="B40" s="98">
        <v>4</v>
      </c>
      <c r="C40" s="100" t="str">
        <f>VLOOKUP(B40,データ!$D$3:$F$18,2,0)</f>
        <v>可児</v>
      </c>
      <c r="D40" s="99" t="str">
        <f>VLOOKUP(B40,データ!$D$3:$F$18,3,0)</f>
        <v>中濃</v>
      </c>
      <c r="E40" s="30"/>
      <c r="G40" s="32"/>
      <c r="H40" s="33"/>
      <c r="J40" s="33"/>
      <c r="L40" s="31"/>
      <c r="M40" s="100" t="str">
        <f>VLOOKUP(O40,データ!$D$3:$F$18,2,0)</f>
        <v>多治見北</v>
      </c>
      <c r="N40" s="99" t="str">
        <f>VLOOKUP(O40,データ!$D$3:$F$18,3,0)</f>
        <v>東濃</v>
      </c>
      <c r="O40" s="98">
        <v>12</v>
      </c>
    </row>
    <row r="41" spans="2:15">
      <c r="B41" s="98"/>
      <c r="C41" s="100"/>
      <c r="D41" s="99"/>
      <c r="H41" s="34"/>
      <c r="J41" s="33"/>
      <c r="M41" s="100"/>
      <c r="N41" s="99"/>
      <c r="O41" s="98"/>
    </row>
    <row r="42" spans="2:15">
      <c r="B42" s="98">
        <v>5</v>
      </c>
      <c r="C42" s="100" t="str">
        <f>VLOOKUP(B42,データ!$D$3:$F$18,2,0)</f>
        <v>郡上</v>
      </c>
      <c r="D42" s="99" t="str">
        <f>VLOOKUP(B42,データ!$D$3:$F$18,3,0)</f>
        <v>中濃</v>
      </c>
      <c r="H42" s="33"/>
      <c r="I42" s="35"/>
      <c r="J42" s="33"/>
      <c r="M42" s="100" t="str">
        <f>VLOOKUP(O42,データ!$D$3:$F$18,2,0)</f>
        <v>大垣南</v>
      </c>
      <c r="N42" s="99" t="str">
        <f>VLOOKUP(O42,データ!$D$3:$F$18,3,0)</f>
        <v>西濃</v>
      </c>
      <c r="O42" s="98">
        <v>13</v>
      </c>
    </row>
    <row r="43" spans="2:15">
      <c r="B43" s="98"/>
      <c r="C43" s="100"/>
      <c r="D43" s="99"/>
      <c r="E43" s="28"/>
      <c r="H43" s="33"/>
      <c r="J43" s="33"/>
      <c r="L43" s="29"/>
      <c r="M43" s="100"/>
      <c r="N43" s="99"/>
      <c r="O43" s="98"/>
    </row>
    <row r="44" spans="2:15">
      <c r="B44" s="98">
        <v>6</v>
      </c>
      <c r="C44" s="100" t="str">
        <f>VLOOKUP(B44,データ!$D$3:$F$18,2,0)</f>
        <v>岐阜</v>
      </c>
      <c r="D44" s="99" t="str">
        <f>VLOOKUP(B44,データ!$D$3:$F$18,3,0)</f>
        <v>岐阜</v>
      </c>
      <c r="E44" s="30"/>
      <c r="F44" s="28"/>
      <c r="H44" s="33"/>
      <c r="J44" s="33"/>
      <c r="K44" s="29"/>
      <c r="L44" s="31"/>
      <c r="M44" s="100" t="str">
        <f>VLOOKUP(O44,データ!$D$3:$F$18,2,0)</f>
        <v>東濃実</v>
      </c>
      <c r="N44" s="99" t="str">
        <f>VLOOKUP(O44,データ!$D$3:$F$18,3,0)</f>
        <v>中濃</v>
      </c>
      <c r="O44" s="98">
        <v>14</v>
      </c>
    </row>
    <row r="45" spans="2:15">
      <c r="B45" s="98"/>
      <c r="C45" s="100"/>
      <c r="D45" s="99"/>
      <c r="F45" s="32"/>
      <c r="G45" s="36"/>
      <c r="H45" s="33"/>
      <c r="J45" s="31"/>
      <c r="K45" s="33"/>
      <c r="M45" s="100"/>
      <c r="N45" s="99"/>
      <c r="O45" s="98"/>
    </row>
    <row r="46" spans="2:15">
      <c r="B46" s="98">
        <v>7</v>
      </c>
      <c r="C46" s="100" t="str">
        <f>VLOOKUP(B46,データ!$D$3:$F$18,2,0)</f>
        <v>岐阜北</v>
      </c>
      <c r="D46" s="99" t="str">
        <f>VLOOKUP(B46,データ!$D$3:$F$18,3,0)</f>
        <v>岐阜</v>
      </c>
      <c r="F46" s="32"/>
      <c r="K46" s="33"/>
      <c r="M46" s="100" t="str">
        <f>VLOOKUP(O46,データ!$D$3:$F$18,2,0)</f>
        <v>岐阜東</v>
      </c>
      <c r="N46" s="99" t="str">
        <f>VLOOKUP(O46,データ!$D$3:$F$18,3,0)</f>
        <v>岐阜</v>
      </c>
      <c r="O46" s="98">
        <v>15</v>
      </c>
    </row>
    <row r="47" spans="2:15">
      <c r="B47" s="98"/>
      <c r="C47" s="100"/>
      <c r="D47" s="99"/>
      <c r="E47" s="28"/>
      <c r="F47" s="30"/>
      <c r="K47" s="31"/>
      <c r="L47" s="29"/>
      <c r="M47" s="100"/>
      <c r="N47" s="99"/>
      <c r="O47" s="98"/>
    </row>
    <row r="48" spans="2:15">
      <c r="B48" s="98">
        <v>8</v>
      </c>
      <c r="C48" s="100" t="str">
        <f>VLOOKUP(B48,データ!$D$3:$F$18,2,0)</f>
        <v>麗澤瑞浪</v>
      </c>
      <c r="D48" s="99" t="str">
        <f>VLOOKUP(B48,データ!$D$3:$F$18,3,0)</f>
        <v>東濃</v>
      </c>
      <c r="E48" s="30"/>
      <c r="L48" s="31"/>
      <c r="M48" s="100" t="str">
        <f>VLOOKUP(O48,データ!$D$3:$F$18,2,0)</f>
        <v>関</v>
      </c>
      <c r="N48" s="99" t="str">
        <f>VLOOKUP(O48,データ!$D$3:$F$18,3,0)</f>
        <v>中濃</v>
      </c>
      <c r="O48" s="98">
        <v>16</v>
      </c>
    </row>
    <row r="49" spans="2:17">
      <c r="B49" s="98"/>
      <c r="C49" s="100"/>
      <c r="D49" s="99"/>
      <c r="M49" s="100"/>
      <c r="N49" s="99"/>
      <c r="O49" s="98"/>
    </row>
    <row r="51" spans="2:17">
      <c r="B51" s="27"/>
      <c r="C51" s="37" t="s">
        <v>2</v>
      </c>
      <c r="D51" s="27"/>
      <c r="O51" s="27"/>
      <c r="P51" s="27"/>
      <c r="Q51" s="27"/>
    </row>
    <row r="52" spans="2:17">
      <c r="B52" s="27"/>
      <c r="C52" s="100"/>
      <c r="D52" s="98"/>
      <c r="O52" s="27"/>
      <c r="P52" s="27"/>
      <c r="Q52" s="27"/>
    </row>
    <row r="53" spans="2:17">
      <c r="B53" s="27"/>
      <c r="C53" s="100"/>
      <c r="D53" s="98"/>
      <c r="E53" s="35"/>
      <c r="F53" s="35"/>
      <c r="G53" s="35"/>
      <c r="H53" s="28"/>
      <c r="O53" s="27"/>
      <c r="P53" s="27"/>
      <c r="Q53" s="27"/>
    </row>
    <row r="54" spans="2:17">
      <c r="B54" s="27"/>
      <c r="C54" s="100"/>
      <c r="D54" s="98"/>
      <c r="H54" s="32"/>
      <c r="I54" s="29"/>
      <c r="J54" s="35"/>
      <c r="O54" s="27"/>
      <c r="P54" s="27"/>
      <c r="Q54" s="27"/>
    </row>
    <row r="55" spans="2:17">
      <c r="B55" s="27"/>
      <c r="C55" s="100"/>
      <c r="D55" s="98"/>
      <c r="E55" s="35"/>
      <c r="F55" s="28"/>
      <c r="G55" s="31"/>
      <c r="H55" s="30"/>
      <c r="O55" s="27"/>
      <c r="P55" s="27"/>
      <c r="Q55" s="27"/>
    </row>
    <row r="56" spans="2:17">
      <c r="B56" s="27"/>
      <c r="C56" s="100"/>
      <c r="D56" s="98"/>
      <c r="E56" s="36"/>
      <c r="F56" s="30"/>
      <c r="O56" s="27"/>
      <c r="P56" s="27"/>
      <c r="Q56" s="27"/>
    </row>
    <row r="57" spans="2:17">
      <c r="B57" s="27"/>
      <c r="C57" s="100"/>
      <c r="D57" s="98"/>
      <c r="O57" s="27"/>
      <c r="P57" s="27"/>
      <c r="Q57" s="27"/>
    </row>
  </sheetData>
  <mergeCells count="112">
    <mergeCell ref="M34:M35"/>
    <mergeCell ref="M36:M37"/>
    <mergeCell ref="M38:M39"/>
    <mergeCell ref="M40:M41"/>
    <mergeCell ref="N42:N43"/>
    <mergeCell ref="N44:N45"/>
    <mergeCell ref="N46:N47"/>
    <mergeCell ref="N48:N49"/>
    <mergeCell ref="O6:O7"/>
    <mergeCell ref="O8:O9"/>
    <mergeCell ref="O10:O11"/>
    <mergeCell ref="O12:O13"/>
    <mergeCell ref="O14:O15"/>
    <mergeCell ref="O16:O17"/>
    <mergeCell ref="N18:N19"/>
    <mergeCell ref="N20:N21"/>
    <mergeCell ref="N34:N35"/>
    <mergeCell ref="N36:N37"/>
    <mergeCell ref="N38:N39"/>
    <mergeCell ref="N40:N41"/>
    <mergeCell ref="O42:O43"/>
    <mergeCell ref="O44:O45"/>
    <mergeCell ref="O46:O47"/>
    <mergeCell ref="O48:O49"/>
    <mergeCell ref="O34:O35"/>
    <mergeCell ref="O36:O37"/>
    <mergeCell ref="O38:O39"/>
    <mergeCell ref="O40:O41"/>
    <mergeCell ref="D56:D57"/>
    <mergeCell ref="M6:M7"/>
    <mergeCell ref="M8:M9"/>
    <mergeCell ref="M10:M11"/>
    <mergeCell ref="M12:M13"/>
    <mergeCell ref="M14:M15"/>
    <mergeCell ref="M16:M17"/>
    <mergeCell ref="D36:D37"/>
    <mergeCell ref="D38:D39"/>
    <mergeCell ref="D40:D41"/>
    <mergeCell ref="D42:D43"/>
    <mergeCell ref="D44:D45"/>
    <mergeCell ref="D46:D47"/>
    <mergeCell ref="D18:D19"/>
    <mergeCell ref="D20:D21"/>
    <mergeCell ref="D24:D25"/>
    <mergeCell ref="D26:D27"/>
    <mergeCell ref="D28:D29"/>
    <mergeCell ref="D34:D35"/>
    <mergeCell ref="M42:M43"/>
    <mergeCell ref="M44:M45"/>
    <mergeCell ref="M46:M47"/>
    <mergeCell ref="M48:M49"/>
    <mergeCell ref="M18:M19"/>
    <mergeCell ref="C52:C53"/>
    <mergeCell ref="C54:C55"/>
    <mergeCell ref="C56:C57"/>
    <mergeCell ref="D6:D7"/>
    <mergeCell ref="D8:D9"/>
    <mergeCell ref="D10:D11"/>
    <mergeCell ref="D12:D13"/>
    <mergeCell ref="D14:D15"/>
    <mergeCell ref="D16:D17"/>
    <mergeCell ref="C36:C37"/>
    <mergeCell ref="C38:C39"/>
    <mergeCell ref="C40:C41"/>
    <mergeCell ref="C42:C43"/>
    <mergeCell ref="C44:C45"/>
    <mergeCell ref="C46:C47"/>
    <mergeCell ref="C18:C19"/>
    <mergeCell ref="C20:C21"/>
    <mergeCell ref="C24:C25"/>
    <mergeCell ref="C26:C27"/>
    <mergeCell ref="C28:C29"/>
    <mergeCell ref="C34:C35"/>
    <mergeCell ref="D48:D49"/>
    <mergeCell ref="D52:D53"/>
    <mergeCell ref="D54:D55"/>
    <mergeCell ref="B42:B43"/>
    <mergeCell ref="B44:B45"/>
    <mergeCell ref="B46:B47"/>
    <mergeCell ref="B48:B49"/>
    <mergeCell ref="C6:C7"/>
    <mergeCell ref="C8:C9"/>
    <mergeCell ref="C10:C11"/>
    <mergeCell ref="C12:C13"/>
    <mergeCell ref="C14:C15"/>
    <mergeCell ref="C16:C17"/>
    <mergeCell ref="B18:B19"/>
    <mergeCell ref="B20:B21"/>
    <mergeCell ref="B34:B35"/>
    <mergeCell ref="B36:B37"/>
    <mergeCell ref="B38:B39"/>
    <mergeCell ref="B40:B41"/>
    <mergeCell ref="C48:C49"/>
    <mergeCell ref="B1:O1"/>
    <mergeCell ref="B2:O2"/>
    <mergeCell ref="E4:L4"/>
    <mergeCell ref="E32:L32"/>
    <mergeCell ref="B6:B7"/>
    <mergeCell ref="B8:B9"/>
    <mergeCell ref="B10:B11"/>
    <mergeCell ref="B12:B13"/>
    <mergeCell ref="B14:B15"/>
    <mergeCell ref="B16:B17"/>
    <mergeCell ref="N6:N7"/>
    <mergeCell ref="N8:N9"/>
    <mergeCell ref="N10:N11"/>
    <mergeCell ref="N12:N13"/>
    <mergeCell ref="N14:N15"/>
    <mergeCell ref="N16:N17"/>
    <mergeCell ref="M20:M21"/>
    <mergeCell ref="O18:O19"/>
    <mergeCell ref="O20:O21"/>
  </mergeCells>
  <phoneticPr fontId="28"/>
  <conditionalFormatting sqref="N34:N47 C6:D21 M6:O21 C34:D49">
    <cfRule type="expression" dxfId="82" priority="3" stopIfTrue="1">
      <formula>ISERROR(C6)</formula>
    </cfRule>
  </conditionalFormatting>
  <conditionalFormatting sqref="M34:M47">
    <cfRule type="expression" dxfId="81" priority="4" stopIfTrue="1">
      <formula>ISERROR(M34)</formula>
    </cfRule>
  </conditionalFormatting>
  <conditionalFormatting sqref="N48:N49">
    <cfRule type="expression" dxfId="80" priority="1" stopIfTrue="1">
      <formula>ISERROR(N48)</formula>
    </cfRule>
  </conditionalFormatting>
  <conditionalFormatting sqref="M48:M49">
    <cfRule type="expression" dxfId="79" priority="2" stopIfTrue="1">
      <formula>ISERROR(M48)</formula>
    </cfRule>
  </conditionalFormatting>
  <printOptions horizontalCentered="1" verticalCentered="1"/>
  <pageMargins left="0.59027777777777779" right="0.59027777777777779" top="0.59027777777777779" bottom="0.59027777777777779" header="0" footer="0"/>
  <pageSetup paperSize="9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B1" sqref="B1"/>
    </sheetView>
  </sheetViews>
  <sheetFormatPr defaultRowHeight="13.5"/>
  <cols>
    <col min="1" max="1" width="11.25" bestFit="1" customWidth="1"/>
    <col min="2" max="2" width="6.75" customWidth="1"/>
    <col min="3" max="3" width="9.25" bestFit="1" customWidth="1"/>
    <col min="4" max="4" width="9.25" customWidth="1"/>
    <col min="6" max="6" width="11.25" bestFit="1" customWidth="1"/>
    <col min="7" max="7" width="6.75" customWidth="1"/>
    <col min="8" max="8" width="9.25" bestFit="1" customWidth="1"/>
  </cols>
  <sheetData>
    <row r="1" spans="1:9">
      <c r="A1" t="s">
        <v>74</v>
      </c>
      <c r="F1" t="s">
        <v>73</v>
      </c>
    </row>
    <row r="2" spans="1:9">
      <c r="A2" s="79" t="s">
        <v>69</v>
      </c>
      <c r="B2" s="80" t="s">
        <v>70</v>
      </c>
      <c r="C2" s="81" t="s">
        <v>71</v>
      </c>
      <c r="D2" s="80" t="s">
        <v>107</v>
      </c>
      <c r="F2" s="79" t="s">
        <v>69</v>
      </c>
      <c r="G2" s="80" t="s">
        <v>70</v>
      </c>
      <c r="H2" s="81" t="s">
        <v>71</v>
      </c>
      <c r="I2" s="80" t="s">
        <v>107</v>
      </c>
    </row>
    <row r="3" spans="1:9">
      <c r="A3" s="78" t="s">
        <v>440</v>
      </c>
      <c r="B3" s="78">
        <v>2</v>
      </c>
      <c r="C3" s="90" t="s">
        <v>115</v>
      </c>
      <c r="D3" s="90" t="s">
        <v>108</v>
      </c>
      <c r="F3" s="78" t="s">
        <v>528</v>
      </c>
      <c r="G3" s="78">
        <v>1</v>
      </c>
      <c r="H3" s="90" t="s">
        <v>169</v>
      </c>
      <c r="I3" s="90" t="s">
        <v>108</v>
      </c>
    </row>
    <row r="4" spans="1:9">
      <c r="A4" s="78" t="s">
        <v>522</v>
      </c>
      <c r="B4" s="78">
        <v>2</v>
      </c>
      <c r="C4" s="90" t="s">
        <v>536</v>
      </c>
      <c r="D4" s="90" t="s">
        <v>108</v>
      </c>
      <c r="F4" s="78" t="s">
        <v>441</v>
      </c>
      <c r="G4" s="78">
        <v>1</v>
      </c>
      <c r="H4" s="90" t="s">
        <v>540</v>
      </c>
      <c r="I4" s="90" t="s">
        <v>108</v>
      </c>
    </row>
    <row r="5" spans="1:9">
      <c r="A5" s="78" t="s">
        <v>436</v>
      </c>
      <c r="B5" s="78">
        <v>2</v>
      </c>
      <c r="C5" s="90" t="s">
        <v>115</v>
      </c>
      <c r="D5" s="90" t="s">
        <v>108</v>
      </c>
      <c r="F5" s="78" t="s">
        <v>529</v>
      </c>
      <c r="G5" s="78">
        <v>2</v>
      </c>
      <c r="H5" s="90" t="s">
        <v>147</v>
      </c>
      <c r="I5" s="90" t="s">
        <v>108</v>
      </c>
    </row>
    <row r="6" spans="1:9">
      <c r="A6" s="78" t="s">
        <v>453</v>
      </c>
      <c r="B6" s="78">
        <v>1</v>
      </c>
      <c r="C6" s="90" t="s">
        <v>536</v>
      </c>
      <c r="D6" s="90" t="s">
        <v>108</v>
      </c>
      <c r="F6" s="78" t="s">
        <v>446</v>
      </c>
      <c r="G6" s="78">
        <v>1</v>
      </c>
      <c r="H6" s="90" t="s">
        <v>539</v>
      </c>
      <c r="I6" s="90" t="s">
        <v>108</v>
      </c>
    </row>
    <row r="7" spans="1:9">
      <c r="A7" s="78" t="s">
        <v>523</v>
      </c>
      <c r="B7" s="78">
        <v>2</v>
      </c>
      <c r="C7" s="90" t="s">
        <v>521</v>
      </c>
      <c r="D7" s="90" t="s">
        <v>108</v>
      </c>
      <c r="F7" s="78" t="s">
        <v>444</v>
      </c>
      <c r="G7" s="78">
        <v>2</v>
      </c>
      <c r="H7" s="90" t="s">
        <v>205</v>
      </c>
      <c r="I7" s="90" t="s">
        <v>108</v>
      </c>
    </row>
    <row r="8" spans="1:9">
      <c r="A8" s="78" t="s">
        <v>524</v>
      </c>
      <c r="B8" s="78">
        <v>2</v>
      </c>
      <c r="C8" s="90" t="s">
        <v>537</v>
      </c>
      <c r="D8" s="90" t="s">
        <v>108</v>
      </c>
      <c r="F8" s="78" t="s">
        <v>530</v>
      </c>
      <c r="G8" s="78">
        <v>2</v>
      </c>
      <c r="H8" s="90" t="s">
        <v>541</v>
      </c>
      <c r="I8" s="90" t="s">
        <v>108</v>
      </c>
    </row>
    <row r="9" spans="1:9">
      <c r="A9" s="78" t="s">
        <v>438</v>
      </c>
      <c r="B9" s="78">
        <v>2</v>
      </c>
      <c r="C9" s="90" t="s">
        <v>115</v>
      </c>
      <c r="D9" s="90" t="s">
        <v>108</v>
      </c>
      <c r="F9" s="78" t="s">
        <v>443</v>
      </c>
      <c r="G9" s="78">
        <v>2</v>
      </c>
      <c r="H9" s="90" t="s">
        <v>158</v>
      </c>
      <c r="I9" s="90" t="s">
        <v>108</v>
      </c>
    </row>
    <row r="10" spans="1:9">
      <c r="A10" s="78" t="s">
        <v>434</v>
      </c>
      <c r="B10" s="78">
        <v>1</v>
      </c>
      <c r="C10" s="90" t="s">
        <v>536</v>
      </c>
      <c r="D10" s="90" t="s">
        <v>108</v>
      </c>
      <c r="F10" s="78" t="s">
        <v>449</v>
      </c>
      <c r="G10" s="78">
        <v>2</v>
      </c>
      <c r="H10" s="90" t="s">
        <v>542</v>
      </c>
      <c r="I10" s="90" t="s">
        <v>108</v>
      </c>
    </row>
    <row r="11" spans="1:9">
      <c r="A11" s="78" t="s">
        <v>525</v>
      </c>
      <c r="B11" s="78">
        <v>2</v>
      </c>
      <c r="C11" s="90" t="s">
        <v>115</v>
      </c>
      <c r="D11" s="90" t="s">
        <v>108</v>
      </c>
      <c r="F11" s="78" t="s">
        <v>442</v>
      </c>
      <c r="G11" s="78">
        <v>2</v>
      </c>
      <c r="H11" s="90" t="s">
        <v>115</v>
      </c>
      <c r="I11" s="90" t="s">
        <v>108</v>
      </c>
    </row>
    <row r="12" spans="1:9">
      <c r="A12" s="78" t="s">
        <v>439</v>
      </c>
      <c r="B12" s="78">
        <v>1</v>
      </c>
      <c r="C12" s="90" t="s">
        <v>536</v>
      </c>
      <c r="D12" s="90" t="s">
        <v>108</v>
      </c>
      <c r="F12" s="78" t="s">
        <v>531</v>
      </c>
      <c r="G12" s="78">
        <v>1</v>
      </c>
      <c r="H12" s="90" t="s">
        <v>536</v>
      </c>
      <c r="I12" s="90" t="s">
        <v>108</v>
      </c>
    </row>
    <row r="13" spans="1:9">
      <c r="A13" s="78" t="s">
        <v>435</v>
      </c>
      <c r="B13" s="78">
        <v>2</v>
      </c>
      <c r="C13" s="90" t="s">
        <v>67</v>
      </c>
      <c r="D13" s="90" t="s">
        <v>108</v>
      </c>
      <c r="F13" s="78" t="s">
        <v>447</v>
      </c>
      <c r="G13" s="78">
        <v>1</v>
      </c>
      <c r="H13" s="90" t="s">
        <v>169</v>
      </c>
      <c r="I13" s="90" t="s">
        <v>108</v>
      </c>
    </row>
    <row r="14" spans="1:9">
      <c r="A14" s="78" t="s">
        <v>526</v>
      </c>
      <c r="B14" s="78">
        <v>2</v>
      </c>
      <c r="C14" s="90" t="s">
        <v>538</v>
      </c>
      <c r="D14" s="90" t="s">
        <v>108</v>
      </c>
      <c r="F14" s="78" t="s">
        <v>532</v>
      </c>
      <c r="G14" s="78">
        <v>2</v>
      </c>
      <c r="H14" s="90" t="s">
        <v>540</v>
      </c>
      <c r="I14" s="90" t="s">
        <v>108</v>
      </c>
    </row>
    <row r="15" spans="1:9">
      <c r="A15" s="78" t="s">
        <v>454</v>
      </c>
      <c r="B15" s="78">
        <v>1</v>
      </c>
      <c r="C15" s="90" t="s">
        <v>147</v>
      </c>
      <c r="D15" s="90" t="s">
        <v>108</v>
      </c>
      <c r="F15" s="78" t="s">
        <v>533</v>
      </c>
      <c r="G15" s="78">
        <v>2</v>
      </c>
      <c r="H15" s="90" t="s">
        <v>67</v>
      </c>
      <c r="I15" s="90" t="s">
        <v>108</v>
      </c>
    </row>
    <row r="16" spans="1:9">
      <c r="A16" s="78" t="s">
        <v>527</v>
      </c>
      <c r="B16" s="78">
        <v>1</v>
      </c>
      <c r="C16" s="90" t="s">
        <v>539</v>
      </c>
      <c r="D16" s="90" t="s">
        <v>108</v>
      </c>
      <c r="F16" s="78" t="s">
        <v>448</v>
      </c>
      <c r="G16" s="78">
        <v>1</v>
      </c>
      <c r="H16" s="90" t="s">
        <v>538</v>
      </c>
      <c r="I16" s="90" t="s">
        <v>108</v>
      </c>
    </row>
    <row r="17" spans="1:9">
      <c r="A17" s="78" t="s">
        <v>462</v>
      </c>
      <c r="B17" s="78">
        <v>2</v>
      </c>
      <c r="C17" s="90" t="s">
        <v>85</v>
      </c>
      <c r="D17" s="90" t="s">
        <v>111</v>
      </c>
      <c r="F17" s="78" t="s">
        <v>534</v>
      </c>
      <c r="G17" s="78">
        <v>1</v>
      </c>
      <c r="H17" s="90" t="s">
        <v>458</v>
      </c>
      <c r="I17" s="90" t="s">
        <v>75</v>
      </c>
    </row>
    <row r="18" spans="1:9">
      <c r="A18" s="78" t="s">
        <v>461</v>
      </c>
      <c r="B18" s="78">
        <v>1</v>
      </c>
      <c r="C18" s="90" t="s">
        <v>564</v>
      </c>
      <c r="D18" s="90" t="s">
        <v>111</v>
      </c>
      <c r="F18" s="78" t="s">
        <v>535</v>
      </c>
      <c r="G18" s="78">
        <v>1</v>
      </c>
      <c r="H18" s="90" t="s">
        <v>543</v>
      </c>
      <c r="I18" s="90" t="s">
        <v>75</v>
      </c>
    </row>
    <row r="19" spans="1:9">
      <c r="A19" s="78" t="s">
        <v>463</v>
      </c>
      <c r="B19" s="78">
        <v>2</v>
      </c>
      <c r="C19" s="90" t="s">
        <v>85</v>
      </c>
      <c r="D19" s="90" t="s">
        <v>111</v>
      </c>
      <c r="F19" s="78" t="s">
        <v>558</v>
      </c>
      <c r="G19" s="78">
        <v>2</v>
      </c>
      <c r="H19" s="90" t="s">
        <v>85</v>
      </c>
      <c r="I19" s="90" t="s">
        <v>111</v>
      </c>
    </row>
    <row r="20" spans="1:9">
      <c r="A20" s="78" t="s">
        <v>470</v>
      </c>
      <c r="B20" s="78">
        <v>2</v>
      </c>
      <c r="C20" s="90" t="s">
        <v>564</v>
      </c>
      <c r="D20" s="90" t="s">
        <v>111</v>
      </c>
      <c r="F20" s="78" t="s">
        <v>559</v>
      </c>
      <c r="G20" s="78">
        <v>1</v>
      </c>
      <c r="H20" s="90" t="s">
        <v>564</v>
      </c>
      <c r="I20" s="90" t="s">
        <v>111</v>
      </c>
    </row>
    <row r="21" spans="1:9">
      <c r="A21" s="78" t="s">
        <v>476</v>
      </c>
      <c r="B21" s="78">
        <v>2</v>
      </c>
      <c r="C21" s="90" t="s">
        <v>80</v>
      </c>
      <c r="D21" s="90" t="s">
        <v>109</v>
      </c>
      <c r="F21" s="78" t="s">
        <v>560</v>
      </c>
      <c r="G21" s="78">
        <v>2</v>
      </c>
      <c r="H21" s="90" t="s">
        <v>62</v>
      </c>
      <c r="I21" s="90" t="s">
        <v>111</v>
      </c>
    </row>
    <row r="22" spans="1:9">
      <c r="A22" s="78" t="s">
        <v>567</v>
      </c>
      <c r="B22" s="78">
        <v>2</v>
      </c>
      <c r="C22" s="90" t="s">
        <v>626</v>
      </c>
      <c r="D22" s="90" t="s">
        <v>109</v>
      </c>
      <c r="F22" s="78" t="s">
        <v>561</v>
      </c>
      <c r="G22" s="78">
        <v>2</v>
      </c>
      <c r="H22" s="90" t="s">
        <v>565</v>
      </c>
      <c r="I22" s="90" t="s">
        <v>111</v>
      </c>
    </row>
    <row r="23" spans="1:9">
      <c r="A23" s="78" t="s">
        <v>480</v>
      </c>
      <c r="B23" s="78">
        <v>2</v>
      </c>
      <c r="C23" s="90" t="s">
        <v>68</v>
      </c>
      <c r="D23" s="90" t="s">
        <v>109</v>
      </c>
      <c r="F23" s="78" t="s">
        <v>562</v>
      </c>
      <c r="G23" s="78">
        <v>2</v>
      </c>
      <c r="H23" s="90" t="s">
        <v>83</v>
      </c>
      <c r="I23" s="90" t="s">
        <v>111</v>
      </c>
    </row>
    <row r="24" spans="1:9">
      <c r="A24" s="78" t="s">
        <v>495</v>
      </c>
      <c r="B24" s="78">
        <v>2</v>
      </c>
      <c r="C24" s="90" t="s">
        <v>627</v>
      </c>
      <c r="D24" s="90" t="s">
        <v>109</v>
      </c>
      <c r="F24" s="78" t="s">
        <v>563</v>
      </c>
      <c r="G24" s="78">
        <v>2</v>
      </c>
      <c r="H24" s="90" t="s">
        <v>566</v>
      </c>
      <c r="I24" s="90" t="s">
        <v>111</v>
      </c>
    </row>
    <row r="25" spans="1:9">
      <c r="A25" s="78" t="s">
        <v>477</v>
      </c>
      <c r="B25" s="78">
        <v>2</v>
      </c>
      <c r="C25" s="90" t="s">
        <v>68</v>
      </c>
      <c r="D25" s="90" t="s">
        <v>109</v>
      </c>
      <c r="F25" s="78" t="s">
        <v>486</v>
      </c>
      <c r="G25" s="78">
        <v>2</v>
      </c>
      <c r="H25" s="90" t="s">
        <v>275</v>
      </c>
      <c r="I25" s="90" t="s">
        <v>109</v>
      </c>
    </row>
    <row r="26" spans="1:9">
      <c r="A26" s="78" t="s">
        <v>568</v>
      </c>
      <c r="B26" s="78">
        <v>2</v>
      </c>
      <c r="C26" s="90" t="s">
        <v>627</v>
      </c>
      <c r="D26" s="90" t="s">
        <v>109</v>
      </c>
      <c r="F26" s="78" t="s">
        <v>500</v>
      </c>
      <c r="G26" s="78">
        <v>2</v>
      </c>
      <c r="H26" s="90" t="s">
        <v>628</v>
      </c>
      <c r="I26" s="90" t="s">
        <v>109</v>
      </c>
    </row>
    <row r="27" spans="1:9">
      <c r="A27" s="78" t="s">
        <v>569</v>
      </c>
      <c r="B27" s="78">
        <v>1</v>
      </c>
      <c r="C27" s="90" t="s">
        <v>68</v>
      </c>
      <c r="D27" s="90" t="s">
        <v>109</v>
      </c>
      <c r="F27" s="78" t="s">
        <v>484</v>
      </c>
      <c r="G27" s="78">
        <v>1</v>
      </c>
      <c r="H27" s="90" t="s">
        <v>77</v>
      </c>
      <c r="I27" s="90" t="s">
        <v>109</v>
      </c>
    </row>
    <row r="28" spans="1:9">
      <c r="A28" s="78" t="s">
        <v>570</v>
      </c>
      <c r="B28" s="78">
        <v>2</v>
      </c>
      <c r="C28" s="90" t="s">
        <v>627</v>
      </c>
      <c r="D28" s="90" t="s">
        <v>109</v>
      </c>
      <c r="F28" s="78" t="s">
        <v>573</v>
      </c>
      <c r="G28" s="78">
        <v>1</v>
      </c>
      <c r="H28" s="90" t="s">
        <v>633</v>
      </c>
      <c r="I28" s="90" t="s">
        <v>109</v>
      </c>
    </row>
    <row r="29" spans="1:9">
      <c r="A29" s="78" t="s">
        <v>481</v>
      </c>
      <c r="B29" s="78">
        <v>2</v>
      </c>
      <c r="C29" s="90" t="s">
        <v>275</v>
      </c>
      <c r="D29" s="90" t="s">
        <v>109</v>
      </c>
      <c r="F29" s="78" t="s">
        <v>488</v>
      </c>
      <c r="G29" s="78">
        <v>2</v>
      </c>
      <c r="H29" s="90" t="s">
        <v>81</v>
      </c>
      <c r="I29" s="90" t="s">
        <v>109</v>
      </c>
    </row>
    <row r="30" spans="1:9">
      <c r="A30" s="78" t="s">
        <v>571</v>
      </c>
      <c r="B30" s="78">
        <v>2</v>
      </c>
      <c r="C30" s="90" t="s">
        <v>628</v>
      </c>
      <c r="D30" s="90" t="s">
        <v>109</v>
      </c>
      <c r="F30" s="78" t="s">
        <v>574</v>
      </c>
      <c r="G30" s="78">
        <v>1</v>
      </c>
      <c r="H30" s="90" t="s">
        <v>642</v>
      </c>
      <c r="I30" s="90" t="s">
        <v>109</v>
      </c>
    </row>
    <row r="31" spans="1:9">
      <c r="A31" s="78" t="s">
        <v>668</v>
      </c>
      <c r="B31" s="78">
        <v>1</v>
      </c>
      <c r="C31" s="90" t="s">
        <v>68</v>
      </c>
      <c r="D31" s="90" t="s">
        <v>109</v>
      </c>
      <c r="F31" s="78" t="s">
        <v>485</v>
      </c>
      <c r="G31" s="78">
        <v>2</v>
      </c>
      <c r="H31" s="90" t="s">
        <v>275</v>
      </c>
      <c r="I31" s="90" t="s">
        <v>109</v>
      </c>
    </row>
    <row r="32" spans="1:9">
      <c r="A32" s="78" t="s">
        <v>572</v>
      </c>
      <c r="B32" s="78">
        <v>2</v>
      </c>
      <c r="C32" s="90" t="s">
        <v>627</v>
      </c>
      <c r="D32" s="90" t="s">
        <v>109</v>
      </c>
      <c r="F32" s="78" t="s">
        <v>483</v>
      </c>
      <c r="G32" s="78">
        <v>1</v>
      </c>
      <c r="H32" s="90" t="s">
        <v>628</v>
      </c>
      <c r="I32" s="90" t="s">
        <v>109</v>
      </c>
    </row>
    <row r="33" spans="1:9">
      <c r="A33" s="78" t="s">
        <v>504</v>
      </c>
      <c r="B33" s="78">
        <v>2</v>
      </c>
      <c r="C33" s="90" t="s">
        <v>57</v>
      </c>
      <c r="D33" s="90" t="s">
        <v>110</v>
      </c>
      <c r="F33" s="78" t="s">
        <v>575</v>
      </c>
      <c r="G33" s="78">
        <v>2</v>
      </c>
      <c r="H33" s="90" t="s">
        <v>275</v>
      </c>
      <c r="I33" s="90" t="s">
        <v>109</v>
      </c>
    </row>
    <row r="34" spans="1:9">
      <c r="A34" s="78" t="s">
        <v>501</v>
      </c>
      <c r="B34" s="78">
        <v>1</v>
      </c>
      <c r="C34" s="90" t="s">
        <v>629</v>
      </c>
      <c r="D34" s="90" t="s">
        <v>110</v>
      </c>
      <c r="F34" s="78" t="s">
        <v>576</v>
      </c>
      <c r="G34" s="78">
        <v>2</v>
      </c>
      <c r="H34" s="90" t="s">
        <v>628</v>
      </c>
      <c r="I34" s="90" t="s">
        <v>109</v>
      </c>
    </row>
    <row r="35" spans="1:9">
      <c r="A35" s="78" t="s">
        <v>603</v>
      </c>
      <c r="B35" s="78">
        <v>2</v>
      </c>
      <c r="C35" s="90" t="s">
        <v>82</v>
      </c>
      <c r="D35" s="90" t="s">
        <v>110</v>
      </c>
      <c r="F35" s="78" t="s">
        <v>577</v>
      </c>
      <c r="G35" s="78">
        <v>2</v>
      </c>
      <c r="H35" s="90" t="s">
        <v>68</v>
      </c>
      <c r="I35" s="90" t="s">
        <v>109</v>
      </c>
    </row>
    <row r="36" spans="1:9">
      <c r="A36" s="78" t="s">
        <v>516</v>
      </c>
      <c r="B36" s="78">
        <v>2</v>
      </c>
      <c r="C36" s="90" t="s">
        <v>630</v>
      </c>
      <c r="D36" s="90" t="s">
        <v>110</v>
      </c>
      <c r="F36" s="78" t="s">
        <v>578</v>
      </c>
      <c r="G36" s="78">
        <v>2</v>
      </c>
      <c r="H36" s="90" t="s">
        <v>627</v>
      </c>
      <c r="I36" s="90" t="s">
        <v>109</v>
      </c>
    </row>
    <row r="37" spans="1:9">
      <c r="A37" s="78" t="s">
        <v>506</v>
      </c>
      <c r="B37" s="78">
        <v>2</v>
      </c>
      <c r="C37" s="90" t="s">
        <v>419</v>
      </c>
      <c r="D37" s="90" t="s">
        <v>110</v>
      </c>
      <c r="F37" s="78" t="s">
        <v>608</v>
      </c>
      <c r="G37" s="78">
        <v>2</v>
      </c>
      <c r="H37" s="90" t="s">
        <v>57</v>
      </c>
      <c r="I37" s="90" t="s">
        <v>110</v>
      </c>
    </row>
    <row r="38" spans="1:9">
      <c r="A38" s="78" t="s">
        <v>604</v>
      </c>
      <c r="B38" s="78">
        <v>1</v>
      </c>
      <c r="C38" s="90" t="s">
        <v>631</v>
      </c>
      <c r="D38" s="90" t="s">
        <v>110</v>
      </c>
      <c r="F38" s="78" t="s">
        <v>609</v>
      </c>
      <c r="G38" s="78">
        <v>2</v>
      </c>
      <c r="H38" s="90" t="s">
        <v>629</v>
      </c>
      <c r="I38" s="90" t="s">
        <v>110</v>
      </c>
    </row>
    <row r="39" spans="1:9">
      <c r="A39" s="78" t="s">
        <v>605</v>
      </c>
      <c r="B39" s="78">
        <v>1</v>
      </c>
      <c r="C39" s="90" t="s">
        <v>58</v>
      </c>
      <c r="D39" s="90" t="s">
        <v>110</v>
      </c>
      <c r="F39" s="78" t="s">
        <v>610</v>
      </c>
      <c r="G39" s="78">
        <v>2</v>
      </c>
      <c r="H39" s="90" t="s">
        <v>611</v>
      </c>
      <c r="I39" s="90" t="s">
        <v>110</v>
      </c>
    </row>
    <row r="40" spans="1:9">
      <c r="A40" s="78" t="s">
        <v>606</v>
      </c>
      <c r="B40" s="78">
        <v>1</v>
      </c>
      <c r="C40" s="90" t="s">
        <v>632</v>
      </c>
      <c r="D40" s="90" t="s">
        <v>110</v>
      </c>
      <c r="F40" s="78" t="s">
        <v>612</v>
      </c>
      <c r="G40" s="78">
        <v>2</v>
      </c>
      <c r="H40" s="90" t="s">
        <v>634</v>
      </c>
      <c r="I40" s="90" t="s">
        <v>110</v>
      </c>
    </row>
    <row r="41" spans="1:9">
      <c r="A41" s="78" t="s">
        <v>508</v>
      </c>
      <c r="B41" s="78">
        <v>1</v>
      </c>
      <c r="C41" s="90" t="s">
        <v>57</v>
      </c>
      <c r="D41" s="90" t="s">
        <v>110</v>
      </c>
      <c r="F41" s="78" t="s">
        <v>511</v>
      </c>
      <c r="G41" s="78">
        <v>2</v>
      </c>
      <c r="H41" s="90" t="s">
        <v>419</v>
      </c>
      <c r="I41" s="90" t="s">
        <v>110</v>
      </c>
    </row>
    <row r="42" spans="1:9">
      <c r="A42" s="78" t="s">
        <v>607</v>
      </c>
      <c r="B42" s="78">
        <v>1</v>
      </c>
      <c r="C42" s="90" t="s">
        <v>629</v>
      </c>
      <c r="D42" s="90" t="s">
        <v>110</v>
      </c>
      <c r="F42" s="78" t="s">
        <v>518</v>
      </c>
      <c r="G42" s="78">
        <v>2</v>
      </c>
      <c r="H42" s="90" t="s">
        <v>631</v>
      </c>
      <c r="I42" s="90" t="s">
        <v>110</v>
      </c>
    </row>
    <row r="44" spans="1:9">
      <c r="A44" t="s">
        <v>86</v>
      </c>
      <c r="F44" t="s">
        <v>87</v>
      </c>
    </row>
    <row r="45" spans="1:9">
      <c r="A45" s="79" t="s">
        <v>69</v>
      </c>
      <c r="B45" s="80" t="s">
        <v>70</v>
      </c>
      <c r="C45" s="80" t="s">
        <v>71</v>
      </c>
      <c r="D45" s="81" t="s">
        <v>107</v>
      </c>
      <c r="F45" s="79" t="s">
        <v>69</v>
      </c>
      <c r="G45" s="80" t="s">
        <v>70</v>
      </c>
      <c r="H45" s="80" t="s">
        <v>71</v>
      </c>
      <c r="I45" s="81" t="s">
        <v>107</v>
      </c>
    </row>
    <row r="46" spans="1:9">
      <c r="A46" s="85" t="s">
        <v>545</v>
      </c>
      <c r="B46" s="86">
        <v>2</v>
      </c>
      <c r="C46" s="86" t="s">
        <v>544</v>
      </c>
      <c r="D46" s="87" t="s">
        <v>88</v>
      </c>
      <c r="E46" s="25"/>
      <c r="F46" s="85" t="s">
        <v>551</v>
      </c>
      <c r="G46" s="86">
        <v>2</v>
      </c>
      <c r="H46" s="86" t="s">
        <v>67</v>
      </c>
      <c r="I46" s="87" t="s">
        <v>88</v>
      </c>
    </row>
    <row r="47" spans="1:9">
      <c r="A47" s="85" t="s">
        <v>546</v>
      </c>
      <c r="B47" s="86">
        <v>2</v>
      </c>
      <c r="C47" s="86" t="s">
        <v>635</v>
      </c>
      <c r="D47" s="87" t="s">
        <v>88</v>
      </c>
      <c r="E47" s="25"/>
      <c r="F47" s="85" t="s">
        <v>552</v>
      </c>
      <c r="G47" s="86">
        <v>2</v>
      </c>
      <c r="H47" s="86" t="s">
        <v>538</v>
      </c>
      <c r="I47" s="87" t="s">
        <v>88</v>
      </c>
    </row>
    <row r="48" spans="1:9">
      <c r="A48" s="85" t="s">
        <v>547</v>
      </c>
      <c r="B48" s="86">
        <v>2</v>
      </c>
      <c r="C48" s="86" t="s">
        <v>456</v>
      </c>
      <c r="D48" s="87" t="s">
        <v>89</v>
      </c>
      <c r="E48" s="25"/>
      <c r="F48" s="85" t="s">
        <v>553</v>
      </c>
      <c r="G48" s="86">
        <v>2</v>
      </c>
      <c r="H48" s="86" t="s">
        <v>458</v>
      </c>
      <c r="I48" s="87" t="s">
        <v>89</v>
      </c>
    </row>
    <row r="49" spans="1:9">
      <c r="A49" s="85" t="s">
        <v>548</v>
      </c>
      <c r="B49" s="86">
        <v>1</v>
      </c>
      <c r="C49" s="86" t="s">
        <v>636</v>
      </c>
      <c r="D49" s="87" t="s">
        <v>89</v>
      </c>
      <c r="E49" s="25"/>
      <c r="F49" s="85" t="s">
        <v>554</v>
      </c>
      <c r="G49" s="86">
        <v>2</v>
      </c>
      <c r="H49" s="86" t="s">
        <v>543</v>
      </c>
      <c r="I49" s="87" t="s">
        <v>89</v>
      </c>
    </row>
    <row r="50" spans="1:9">
      <c r="A50" s="85" t="s">
        <v>549</v>
      </c>
      <c r="B50" s="86">
        <v>2</v>
      </c>
      <c r="C50" s="86" t="s">
        <v>136</v>
      </c>
      <c r="D50" s="87" t="s">
        <v>90</v>
      </c>
      <c r="E50" s="25"/>
      <c r="F50" s="85" t="s">
        <v>555</v>
      </c>
      <c r="G50" s="86">
        <v>2</v>
      </c>
      <c r="H50" s="86" t="s">
        <v>556</v>
      </c>
      <c r="I50" s="87" t="s">
        <v>90</v>
      </c>
    </row>
    <row r="51" spans="1:9">
      <c r="A51" s="85" t="s">
        <v>550</v>
      </c>
      <c r="B51" s="86">
        <v>2</v>
      </c>
      <c r="C51" s="86" t="s">
        <v>637</v>
      </c>
      <c r="D51" s="87" t="s">
        <v>90</v>
      </c>
      <c r="E51" s="25"/>
      <c r="F51" s="85" t="s">
        <v>557</v>
      </c>
      <c r="G51" s="86">
        <v>2</v>
      </c>
      <c r="H51" s="86" t="s">
        <v>542</v>
      </c>
      <c r="I51" s="87" t="s">
        <v>90</v>
      </c>
    </row>
    <row r="52" spans="1:9">
      <c r="A52" s="85" t="s">
        <v>579</v>
      </c>
      <c r="B52" s="86">
        <v>2</v>
      </c>
      <c r="C52" s="86" t="s">
        <v>62</v>
      </c>
      <c r="D52" s="87" t="s">
        <v>92</v>
      </c>
      <c r="E52" s="25"/>
      <c r="F52" s="85" t="s">
        <v>582</v>
      </c>
      <c r="G52" s="86">
        <v>2</v>
      </c>
      <c r="H52" s="86" t="s">
        <v>83</v>
      </c>
      <c r="I52" s="87" t="s">
        <v>92</v>
      </c>
    </row>
    <row r="53" spans="1:9">
      <c r="A53" s="85" t="s">
        <v>580</v>
      </c>
      <c r="B53" s="86">
        <v>2</v>
      </c>
      <c r="C53" s="86" t="s">
        <v>565</v>
      </c>
      <c r="D53" s="87" t="s">
        <v>92</v>
      </c>
      <c r="E53" s="25"/>
      <c r="F53" s="85" t="s">
        <v>583</v>
      </c>
      <c r="G53" s="86">
        <v>2</v>
      </c>
      <c r="H53" s="86" t="s">
        <v>566</v>
      </c>
      <c r="I53" s="87" t="s">
        <v>92</v>
      </c>
    </row>
    <row r="54" spans="1:9">
      <c r="A54" s="85" t="s">
        <v>581</v>
      </c>
      <c r="B54" s="86">
        <v>2</v>
      </c>
      <c r="C54" s="86" t="s">
        <v>84</v>
      </c>
      <c r="D54" s="87" t="s">
        <v>93</v>
      </c>
      <c r="E54" s="25"/>
      <c r="F54" s="85" t="s">
        <v>584</v>
      </c>
      <c r="G54" s="86">
        <v>2</v>
      </c>
      <c r="H54" s="86" t="s">
        <v>84</v>
      </c>
      <c r="I54" s="87" t="s">
        <v>93</v>
      </c>
    </row>
    <row r="55" spans="1:9">
      <c r="A55" s="85" t="s">
        <v>469</v>
      </c>
      <c r="B55" s="86">
        <v>2</v>
      </c>
      <c r="C55" s="86" t="s">
        <v>638</v>
      </c>
      <c r="D55" s="87" t="s">
        <v>93</v>
      </c>
      <c r="E55" s="25"/>
      <c r="F55" s="85" t="s">
        <v>585</v>
      </c>
      <c r="G55" s="86">
        <v>2</v>
      </c>
      <c r="H55" s="86" t="s">
        <v>638</v>
      </c>
      <c r="I55" s="87" t="s">
        <v>93</v>
      </c>
    </row>
    <row r="56" spans="1:9">
      <c r="A56" s="85" t="s">
        <v>588</v>
      </c>
      <c r="B56" s="86">
        <v>2</v>
      </c>
      <c r="C56" s="86" t="s">
        <v>275</v>
      </c>
      <c r="D56" s="87" t="s">
        <v>95</v>
      </c>
      <c r="E56" s="25"/>
      <c r="F56" s="85" t="s">
        <v>586</v>
      </c>
      <c r="G56" s="86">
        <v>2</v>
      </c>
      <c r="H56" s="86" t="s">
        <v>85</v>
      </c>
      <c r="I56" s="87" t="s">
        <v>94</v>
      </c>
    </row>
    <row r="57" spans="1:9">
      <c r="A57" s="85" t="s">
        <v>589</v>
      </c>
      <c r="B57" s="86">
        <v>2</v>
      </c>
      <c r="C57" s="86" t="s">
        <v>628</v>
      </c>
      <c r="D57" s="87" t="s">
        <v>95</v>
      </c>
      <c r="E57" s="25"/>
      <c r="F57" s="85" t="s">
        <v>587</v>
      </c>
      <c r="G57" s="86">
        <v>2</v>
      </c>
      <c r="H57" s="86" t="s">
        <v>564</v>
      </c>
      <c r="I57" s="87" t="s">
        <v>94</v>
      </c>
    </row>
    <row r="58" spans="1:9">
      <c r="A58" s="85" t="s">
        <v>590</v>
      </c>
      <c r="B58" s="86">
        <v>2</v>
      </c>
      <c r="C58" s="86" t="s">
        <v>80</v>
      </c>
      <c r="D58" s="87" t="s">
        <v>96</v>
      </c>
      <c r="E58" s="25"/>
      <c r="F58" s="85" t="s">
        <v>596</v>
      </c>
      <c r="G58" s="86">
        <v>2</v>
      </c>
      <c r="H58" s="86" t="s">
        <v>81</v>
      </c>
      <c r="I58" s="87" t="s">
        <v>95</v>
      </c>
    </row>
    <row r="59" spans="1:9">
      <c r="A59" s="85" t="s">
        <v>591</v>
      </c>
      <c r="B59" s="86">
        <v>2</v>
      </c>
      <c r="C59" s="86" t="s">
        <v>626</v>
      </c>
      <c r="D59" s="87" t="s">
        <v>96</v>
      </c>
      <c r="E59" s="25"/>
      <c r="F59" s="85" t="s">
        <v>597</v>
      </c>
      <c r="G59" s="86">
        <v>2</v>
      </c>
      <c r="H59" s="86" t="s">
        <v>642</v>
      </c>
      <c r="I59" s="87" t="s">
        <v>95</v>
      </c>
    </row>
    <row r="60" spans="1:9">
      <c r="A60" s="85" t="s">
        <v>592</v>
      </c>
      <c r="B60" s="86">
        <v>1</v>
      </c>
      <c r="C60" s="86" t="s">
        <v>593</v>
      </c>
      <c r="D60" s="87" t="s">
        <v>97</v>
      </c>
      <c r="E60" s="25"/>
      <c r="F60" s="85" t="s">
        <v>496</v>
      </c>
      <c r="G60" s="86">
        <v>1</v>
      </c>
      <c r="H60" s="86" t="s">
        <v>81</v>
      </c>
      <c r="I60" s="87" t="s">
        <v>96</v>
      </c>
    </row>
    <row r="61" spans="1:9">
      <c r="A61" s="85" t="s">
        <v>594</v>
      </c>
      <c r="B61" s="86">
        <v>1</v>
      </c>
      <c r="C61" s="86" t="s">
        <v>639</v>
      </c>
      <c r="D61" s="87" t="s">
        <v>97</v>
      </c>
      <c r="E61" s="25"/>
      <c r="F61" s="85" t="s">
        <v>598</v>
      </c>
      <c r="G61" s="86">
        <v>1</v>
      </c>
      <c r="H61" s="86" t="s">
        <v>642</v>
      </c>
      <c r="I61" s="87" t="s">
        <v>96</v>
      </c>
    </row>
    <row r="62" spans="1:9">
      <c r="A62" s="85" t="s">
        <v>478</v>
      </c>
      <c r="B62" s="86">
        <v>2</v>
      </c>
      <c r="C62" s="86" t="s">
        <v>78</v>
      </c>
      <c r="D62" s="87" t="s">
        <v>98</v>
      </c>
      <c r="E62" s="25"/>
      <c r="F62" s="85" t="s">
        <v>599</v>
      </c>
      <c r="G62" s="86">
        <v>2</v>
      </c>
      <c r="H62" s="86" t="s">
        <v>80</v>
      </c>
      <c r="I62" s="87" t="s">
        <v>97</v>
      </c>
    </row>
    <row r="63" spans="1:9">
      <c r="A63" s="85" t="s">
        <v>595</v>
      </c>
      <c r="B63" s="86">
        <v>1</v>
      </c>
      <c r="C63" s="86" t="s">
        <v>643</v>
      </c>
      <c r="D63" s="87" t="s">
        <v>98</v>
      </c>
      <c r="E63" s="25"/>
      <c r="F63" s="85" t="s">
        <v>600</v>
      </c>
      <c r="G63" s="86">
        <v>1</v>
      </c>
      <c r="H63" s="86" t="s">
        <v>626</v>
      </c>
      <c r="I63" s="87" t="s">
        <v>97</v>
      </c>
    </row>
    <row r="64" spans="1:9">
      <c r="A64" s="85" t="s">
        <v>613</v>
      </c>
      <c r="B64" s="86">
        <v>2</v>
      </c>
      <c r="C64" s="86" t="s">
        <v>431</v>
      </c>
      <c r="D64" s="87" t="s">
        <v>100</v>
      </c>
      <c r="E64" s="25"/>
      <c r="F64" s="85" t="s">
        <v>601</v>
      </c>
      <c r="G64" s="86">
        <v>2</v>
      </c>
      <c r="H64" s="86" t="s">
        <v>80</v>
      </c>
      <c r="I64" s="87" t="s">
        <v>98</v>
      </c>
    </row>
    <row r="65" spans="1:9">
      <c r="A65" s="85" t="s">
        <v>515</v>
      </c>
      <c r="B65" s="86">
        <v>2</v>
      </c>
      <c r="C65" s="86" t="s">
        <v>640</v>
      </c>
      <c r="D65" s="87" t="s">
        <v>100</v>
      </c>
      <c r="E65" s="25"/>
      <c r="F65" s="85" t="s">
        <v>602</v>
      </c>
      <c r="G65" s="86">
        <v>2</v>
      </c>
      <c r="H65" s="86" t="s">
        <v>626</v>
      </c>
      <c r="I65" s="87" t="s">
        <v>98</v>
      </c>
    </row>
    <row r="66" spans="1:9">
      <c r="A66" s="85" t="s">
        <v>614</v>
      </c>
      <c r="B66" s="86">
        <v>1</v>
      </c>
      <c r="C66" s="86" t="s">
        <v>615</v>
      </c>
      <c r="D66" s="87" t="s">
        <v>114</v>
      </c>
      <c r="E66" s="25"/>
      <c r="F66" s="85" t="s">
        <v>517</v>
      </c>
      <c r="G66" s="86">
        <v>2</v>
      </c>
      <c r="H66" s="86" t="s">
        <v>82</v>
      </c>
      <c r="I66" s="87" t="s">
        <v>100</v>
      </c>
    </row>
    <row r="67" spans="1:9">
      <c r="A67" s="85" t="s">
        <v>616</v>
      </c>
      <c r="B67" s="86">
        <v>1</v>
      </c>
      <c r="C67" s="86" t="s">
        <v>641</v>
      </c>
      <c r="D67" s="87" t="s">
        <v>101</v>
      </c>
      <c r="E67" s="25"/>
      <c r="F67" s="85" t="s">
        <v>621</v>
      </c>
      <c r="G67" s="86">
        <v>1</v>
      </c>
      <c r="H67" s="86" t="s">
        <v>630</v>
      </c>
      <c r="I67" s="87" t="s">
        <v>100</v>
      </c>
    </row>
    <row r="68" spans="1:9">
      <c r="A68" s="85" t="s">
        <v>617</v>
      </c>
      <c r="B68" s="86">
        <v>2</v>
      </c>
      <c r="C68" s="86" t="s">
        <v>58</v>
      </c>
      <c r="D68" s="87" t="s">
        <v>102</v>
      </c>
      <c r="E68" s="25"/>
      <c r="F68" s="85" t="s">
        <v>622</v>
      </c>
      <c r="G68" s="86">
        <v>2</v>
      </c>
      <c r="H68" s="86" t="s">
        <v>419</v>
      </c>
      <c r="I68" s="87" t="s">
        <v>114</v>
      </c>
    </row>
    <row r="69" spans="1:9">
      <c r="A69" s="85" t="s">
        <v>618</v>
      </c>
      <c r="B69" s="86">
        <v>2</v>
      </c>
      <c r="C69" s="86" t="s">
        <v>632</v>
      </c>
      <c r="D69" s="87" t="s">
        <v>102</v>
      </c>
      <c r="E69" s="25"/>
      <c r="F69" s="85" t="s">
        <v>623</v>
      </c>
      <c r="G69" s="86">
        <v>2</v>
      </c>
      <c r="H69" s="86" t="s">
        <v>631</v>
      </c>
      <c r="I69" s="87" t="s">
        <v>101</v>
      </c>
    </row>
    <row r="70" spans="1:9">
      <c r="A70" s="85" t="s">
        <v>619</v>
      </c>
      <c r="B70" s="86">
        <v>2</v>
      </c>
      <c r="C70" s="86" t="s">
        <v>431</v>
      </c>
      <c r="D70" s="87" t="s">
        <v>103</v>
      </c>
      <c r="E70" s="25"/>
      <c r="F70" s="85" t="s">
        <v>624</v>
      </c>
      <c r="G70" s="86">
        <v>2</v>
      </c>
      <c r="H70" s="86" t="s">
        <v>82</v>
      </c>
      <c r="I70" s="87" t="s">
        <v>102</v>
      </c>
    </row>
    <row r="71" spans="1:9">
      <c r="A71" s="85" t="s">
        <v>620</v>
      </c>
      <c r="B71" s="86">
        <v>2</v>
      </c>
      <c r="C71" s="86" t="s">
        <v>640</v>
      </c>
      <c r="D71" s="87" t="s">
        <v>103</v>
      </c>
      <c r="E71" s="25"/>
      <c r="F71" s="85" t="s">
        <v>625</v>
      </c>
      <c r="G71" s="86">
        <v>2</v>
      </c>
      <c r="H71" s="86" t="s">
        <v>630</v>
      </c>
      <c r="I71" s="87" t="s">
        <v>102</v>
      </c>
    </row>
  </sheetData>
  <phoneticPr fontId="28"/>
  <pageMargins left="0.75" right="0.75" top="1" bottom="1" header="0.51111111111111107" footer="0.51111111111111107"/>
  <pageSetup paperSize="9" firstPageNumber="4294963191" orientation="portrait" r:id="rId1"/>
  <headerFooter alignWithMargins="0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zoomScaleNormal="100" workbookViewId="0"/>
  </sheetViews>
  <sheetFormatPr defaultColWidth="10" defaultRowHeight="12"/>
  <cols>
    <col min="1" max="1" width="1.625" style="4" customWidth="1"/>
    <col min="2" max="2" width="4.25" style="4" customWidth="1"/>
    <col min="3" max="3" width="11.375" style="6" bestFit="1" customWidth="1"/>
    <col min="4" max="4" width="11.375" style="4" bestFit="1" customWidth="1"/>
    <col min="5" max="13" width="13.375" style="4" bestFit="1" customWidth="1"/>
    <col min="14" max="16384" width="10" style="4"/>
  </cols>
  <sheetData>
    <row r="1" spans="2:13" ht="20.100000000000001" customHeight="1" thickBot="1">
      <c r="B1" s="107" t="s">
        <v>4</v>
      </c>
      <c r="C1" s="107"/>
      <c r="D1" s="107"/>
      <c r="E1" s="108"/>
      <c r="F1" s="108"/>
      <c r="G1" s="108"/>
      <c r="H1" s="108"/>
      <c r="I1" s="108"/>
      <c r="J1" s="5"/>
      <c r="K1" s="5"/>
    </row>
    <row r="2" spans="2:13" ht="13.7" customHeight="1" thickTop="1">
      <c r="B2" s="101"/>
      <c r="C2" s="103" t="s">
        <v>5</v>
      </c>
      <c r="D2" s="105" t="s">
        <v>6</v>
      </c>
      <c r="E2" s="109" t="s">
        <v>7</v>
      </c>
      <c r="F2" s="109"/>
      <c r="G2" s="109"/>
      <c r="H2" s="109"/>
      <c r="I2" s="109"/>
      <c r="J2" s="109"/>
      <c r="K2" s="109"/>
      <c r="L2" s="109"/>
      <c r="M2" s="110"/>
    </row>
    <row r="3" spans="2:13" ht="13.7" customHeight="1" thickBot="1">
      <c r="B3" s="102"/>
      <c r="C3" s="104"/>
      <c r="D3" s="106"/>
      <c r="E3" s="22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1" t="s">
        <v>13</v>
      </c>
      <c r="K3" s="21" t="s">
        <v>14</v>
      </c>
      <c r="L3" s="21" t="s">
        <v>15</v>
      </c>
      <c r="M3" s="24" t="s">
        <v>16</v>
      </c>
    </row>
    <row r="4" spans="2:13" ht="15" customHeight="1" thickTop="1">
      <c r="B4" s="43">
        <v>1</v>
      </c>
      <c r="C4" s="54" t="s">
        <v>57</v>
      </c>
      <c r="D4" s="16" t="s">
        <v>399</v>
      </c>
      <c r="E4" s="14" t="s">
        <v>400</v>
      </c>
      <c r="F4" s="13" t="s">
        <v>401</v>
      </c>
      <c r="G4" s="13" t="s">
        <v>402</v>
      </c>
      <c r="H4" s="13" t="s">
        <v>403</v>
      </c>
      <c r="I4" s="13" t="s">
        <v>404</v>
      </c>
      <c r="J4" s="13" t="s">
        <v>405</v>
      </c>
      <c r="K4" s="13" t="s">
        <v>406</v>
      </c>
      <c r="L4" s="13" t="s">
        <v>407</v>
      </c>
      <c r="M4" s="16" t="s">
        <v>408</v>
      </c>
    </row>
    <row r="5" spans="2:13" ht="15" customHeight="1">
      <c r="B5" s="44">
        <v>2</v>
      </c>
      <c r="C5" s="55" t="s">
        <v>147</v>
      </c>
      <c r="D5" s="20" t="s">
        <v>148</v>
      </c>
      <c r="E5" s="18" t="s">
        <v>149</v>
      </c>
      <c r="F5" s="17" t="s">
        <v>150</v>
      </c>
      <c r="G5" s="17" t="s">
        <v>151</v>
      </c>
      <c r="H5" s="17" t="s">
        <v>152</v>
      </c>
      <c r="I5" s="17" t="s">
        <v>153</v>
      </c>
      <c r="J5" s="17" t="s">
        <v>154</v>
      </c>
      <c r="K5" s="17" t="s">
        <v>155</v>
      </c>
      <c r="L5" s="17" t="s">
        <v>156</v>
      </c>
      <c r="M5" s="20" t="s">
        <v>157</v>
      </c>
    </row>
    <row r="6" spans="2:13" ht="15" customHeight="1">
      <c r="B6" s="44">
        <v>3</v>
      </c>
      <c r="C6" s="55" t="s">
        <v>169</v>
      </c>
      <c r="D6" s="20" t="s">
        <v>170</v>
      </c>
      <c r="E6" s="18" t="s">
        <v>171</v>
      </c>
      <c r="F6" s="17" t="s">
        <v>172</v>
      </c>
      <c r="G6" s="17" t="s">
        <v>173</v>
      </c>
      <c r="H6" s="17" t="s">
        <v>174</v>
      </c>
      <c r="I6" s="17" t="s">
        <v>175</v>
      </c>
      <c r="J6" s="17" t="s">
        <v>176</v>
      </c>
      <c r="K6" s="17" t="s">
        <v>177</v>
      </c>
      <c r="L6" s="17" t="s">
        <v>178</v>
      </c>
      <c r="M6" s="20" t="s">
        <v>179</v>
      </c>
    </row>
    <row r="7" spans="2:13" ht="15" customHeight="1">
      <c r="B7" s="44">
        <v>4</v>
      </c>
      <c r="C7" s="55" t="s">
        <v>80</v>
      </c>
      <c r="D7" s="20" t="s">
        <v>288</v>
      </c>
      <c r="E7" s="18" t="s">
        <v>289</v>
      </c>
      <c r="F7" s="17" t="s">
        <v>290</v>
      </c>
      <c r="G7" s="17" t="s">
        <v>291</v>
      </c>
      <c r="H7" s="17" t="s">
        <v>292</v>
      </c>
      <c r="I7" s="17" t="s">
        <v>293</v>
      </c>
      <c r="J7" s="17" t="s">
        <v>294</v>
      </c>
      <c r="K7" s="17" t="s">
        <v>295</v>
      </c>
      <c r="L7" s="17" t="s">
        <v>296</v>
      </c>
      <c r="M7" s="20" t="s">
        <v>297</v>
      </c>
    </row>
    <row r="8" spans="2:13" ht="15" customHeight="1">
      <c r="B8" s="44">
        <v>5</v>
      </c>
      <c r="C8" s="55" t="s">
        <v>62</v>
      </c>
      <c r="D8" s="20" t="s">
        <v>242</v>
      </c>
      <c r="E8" s="18" t="s">
        <v>243</v>
      </c>
      <c r="F8" s="17" t="s">
        <v>244</v>
      </c>
      <c r="G8" s="17" t="s">
        <v>245</v>
      </c>
      <c r="H8" s="17" t="s">
        <v>246</v>
      </c>
      <c r="I8" s="17" t="s">
        <v>247</v>
      </c>
      <c r="J8" s="17" t="s">
        <v>248</v>
      </c>
      <c r="K8" s="17" t="s">
        <v>249</v>
      </c>
      <c r="L8" s="17" t="s">
        <v>250</v>
      </c>
      <c r="M8" s="20" t="s">
        <v>251</v>
      </c>
    </row>
    <row r="9" spans="2:13" ht="15" customHeight="1">
      <c r="B9" s="44">
        <v>6</v>
      </c>
      <c r="C9" s="55" t="s">
        <v>431</v>
      </c>
      <c r="D9" s="20" t="s">
        <v>389</v>
      </c>
      <c r="E9" s="18" t="s">
        <v>390</v>
      </c>
      <c r="F9" s="17" t="s">
        <v>391</v>
      </c>
      <c r="G9" s="17" t="s">
        <v>392</v>
      </c>
      <c r="H9" s="17" t="s">
        <v>393</v>
      </c>
      <c r="I9" s="17" t="s">
        <v>394</v>
      </c>
      <c r="J9" s="17" t="s">
        <v>395</v>
      </c>
      <c r="K9" s="17" t="s">
        <v>396</v>
      </c>
      <c r="L9" s="17" t="s">
        <v>397</v>
      </c>
      <c r="M9" s="20" t="s">
        <v>398</v>
      </c>
    </row>
    <row r="10" spans="2:13" ht="15" customHeight="1">
      <c r="B10" s="44">
        <v>7</v>
      </c>
      <c r="C10" s="55" t="s">
        <v>275</v>
      </c>
      <c r="D10" s="20" t="s">
        <v>276</v>
      </c>
      <c r="E10" s="18" t="s">
        <v>305</v>
      </c>
      <c r="F10" s="17" t="s">
        <v>306</v>
      </c>
      <c r="G10" s="17" t="s">
        <v>307</v>
      </c>
      <c r="H10" s="17" t="s">
        <v>308</v>
      </c>
      <c r="I10" s="17" t="s">
        <v>309</v>
      </c>
      <c r="J10" s="17" t="s">
        <v>310</v>
      </c>
      <c r="K10" s="17" t="s">
        <v>311</v>
      </c>
      <c r="L10" s="17" t="s">
        <v>312</v>
      </c>
      <c r="M10" s="20" t="s">
        <v>313</v>
      </c>
    </row>
    <row r="11" spans="2:13" ht="15" customHeight="1">
      <c r="B11" s="44">
        <v>8</v>
      </c>
      <c r="C11" s="55" t="s">
        <v>67</v>
      </c>
      <c r="D11" s="20" t="s">
        <v>126</v>
      </c>
      <c r="E11" s="18" t="s">
        <v>127</v>
      </c>
      <c r="F11" s="17" t="s">
        <v>128</v>
      </c>
      <c r="G11" s="17" t="s">
        <v>129</v>
      </c>
      <c r="H11" s="17" t="s">
        <v>130</v>
      </c>
      <c r="I11" s="17" t="s">
        <v>131</v>
      </c>
      <c r="J11" s="17" t="s">
        <v>132</v>
      </c>
      <c r="K11" s="17" t="s">
        <v>133</v>
      </c>
      <c r="L11" s="17" t="s">
        <v>134</v>
      </c>
      <c r="M11" s="20" t="s">
        <v>135</v>
      </c>
    </row>
    <row r="12" spans="2:13" ht="15" customHeight="1">
      <c r="B12" s="44">
        <v>9</v>
      </c>
      <c r="C12" s="55" t="s">
        <v>85</v>
      </c>
      <c r="D12" s="20" t="s">
        <v>232</v>
      </c>
      <c r="E12" s="18" t="s">
        <v>233</v>
      </c>
      <c r="F12" s="17" t="s">
        <v>234</v>
      </c>
      <c r="G12" s="17" t="s">
        <v>235</v>
      </c>
      <c r="H12" s="17" t="s">
        <v>236</v>
      </c>
      <c r="I12" s="17" t="s">
        <v>237</v>
      </c>
      <c r="J12" s="17" t="s">
        <v>238</v>
      </c>
      <c r="K12" s="17" t="s">
        <v>239</v>
      </c>
      <c r="L12" s="17" t="s">
        <v>240</v>
      </c>
      <c r="M12" s="20" t="s">
        <v>241</v>
      </c>
    </row>
    <row r="13" spans="2:13" ht="15" customHeight="1">
      <c r="B13" s="44">
        <v>10</v>
      </c>
      <c r="C13" s="55" t="s">
        <v>136</v>
      </c>
      <c r="D13" s="20" t="s">
        <v>137</v>
      </c>
      <c r="E13" s="18" t="s">
        <v>138</v>
      </c>
      <c r="F13" s="17" t="s">
        <v>139</v>
      </c>
      <c r="G13" s="17" t="s">
        <v>140</v>
      </c>
      <c r="H13" s="17" t="s">
        <v>141</v>
      </c>
      <c r="I13" s="17" t="s">
        <v>142</v>
      </c>
      <c r="J13" s="17" t="s">
        <v>143</v>
      </c>
      <c r="K13" s="17" t="s">
        <v>144</v>
      </c>
      <c r="L13" s="17" t="s">
        <v>145</v>
      </c>
      <c r="M13" s="20" t="s">
        <v>146</v>
      </c>
    </row>
    <row r="14" spans="2:13" ht="15" customHeight="1">
      <c r="B14" s="44">
        <v>11</v>
      </c>
      <c r="C14" s="55" t="s">
        <v>430</v>
      </c>
      <c r="D14" s="20" t="s">
        <v>379</v>
      </c>
      <c r="E14" s="18" t="s">
        <v>380</v>
      </c>
      <c r="F14" s="17" t="s">
        <v>381</v>
      </c>
      <c r="G14" s="17" t="s">
        <v>382</v>
      </c>
      <c r="H14" s="17" t="s">
        <v>383</v>
      </c>
      <c r="I14" s="17" t="s">
        <v>384</v>
      </c>
      <c r="J14" s="17" t="s">
        <v>385</v>
      </c>
      <c r="K14" s="17" t="s">
        <v>386</v>
      </c>
      <c r="L14" s="17" t="s">
        <v>387</v>
      </c>
      <c r="M14" s="20" t="s">
        <v>388</v>
      </c>
    </row>
    <row r="15" spans="2:13" ht="15" customHeight="1">
      <c r="B15" s="44">
        <v>12</v>
      </c>
      <c r="C15" s="55" t="s">
        <v>277</v>
      </c>
      <c r="D15" s="20" t="s">
        <v>278</v>
      </c>
      <c r="E15" s="18" t="s">
        <v>279</v>
      </c>
      <c r="F15" s="17" t="s">
        <v>280</v>
      </c>
      <c r="G15" s="17" t="s">
        <v>281</v>
      </c>
      <c r="H15" s="17" t="s">
        <v>282</v>
      </c>
      <c r="I15" s="55" t="s">
        <v>283</v>
      </c>
      <c r="J15" s="17" t="s">
        <v>284</v>
      </c>
      <c r="K15" s="17" t="s">
        <v>285</v>
      </c>
      <c r="L15" s="17" t="s">
        <v>286</v>
      </c>
      <c r="M15" s="20" t="s">
        <v>287</v>
      </c>
    </row>
    <row r="16" spans="2:13" ht="15" customHeight="1">
      <c r="B16" s="44">
        <v>13</v>
      </c>
      <c r="C16" s="55" t="s">
        <v>158</v>
      </c>
      <c r="D16" s="20" t="s">
        <v>159</v>
      </c>
      <c r="E16" s="18" t="s">
        <v>160</v>
      </c>
      <c r="F16" s="17" t="s">
        <v>161</v>
      </c>
      <c r="G16" s="17" t="s">
        <v>162</v>
      </c>
      <c r="H16" s="17" t="s">
        <v>163</v>
      </c>
      <c r="I16" s="17" t="s">
        <v>164</v>
      </c>
      <c r="J16" s="17" t="s">
        <v>165</v>
      </c>
      <c r="K16" s="17" t="s">
        <v>166</v>
      </c>
      <c r="L16" s="17" t="s">
        <v>167</v>
      </c>
      <c r="M16" s="20" t="s">
        <v>168</v>
      </c>
    </row>
    <row r="17" spans="2:13" ht="15" customHeight="1">
      <c r="B17" s="44">
        <v>14</v>
      </c>
      <c r="C17" s="55" t="s">
        <v>68</v>
      </c>
      <c r="D17" s="20" t="s">
        <v>272</v>
      </c>
      <c r="E17" s="18" t="s">
        <v>273</v>
      </c>
      <c r="F17" s="17" t="s">
        <v>274</v>
      </c>
      <c r="G17" s="17" t="s">
        <v>298</v>
      </c>
      <c r="H17" s="17" t="s">
        <v>299</v>
      </c>
      <c r="I17" s="17" t="s">
        <v>300</v>
      </c>
      <c r="J17" s="17" t="s">
        <v>301</v>
      </c>
      <c r="K17" s="17" t="s">
        <v>302</v>
      </c>
      <c r="L17" s="17" t="s">
        <v>303</v>
      </c>
      <c r="M17" s="20" t="s">
        <v>304</v>
      </c>
    </row>
    <row r="18" spans="2:13" ht="15" customHeight="1">
      <c r="B18" s="44">
        <v>15</v>
      </c>
      <c r="C18" s="55" t="s">
        <v>82</v>
      </c>
      <c r="D18" s="20" t="s">
        <v>370</v>
      </c>
      <c r="E18" s="18" t="s">
        <v>371</v>
      </c>
      <c r="F18" s="17" t="s">
        <v>372</v>
      </c>
      <c r="G18" s="17" t="s">
        <v>373</v>
      </c>
      <c r="H18" s="17" t="s">
        <v>374</v>
      </c>
      <c r="I18" s="17" t="s">
        <v>375</v>
      </c>
      <c r="J18" s="17" t="s">
        <v>376</v>
      </c>
      <c r="K18" s="17" t="s">
        <v>377</v>
      </c>
      <c r="L18" s="17" t="s">
        <v>378</v>
      </c>
      <c r="M18" s="20"/>
    </row>
    <row r="19" spans="2:13" ht="15" customHeight="1" thickBot="1">
      <c r="B19" s="45">
        <v>16</v>
      </c>
      <c r="C19" s="56" t="s">
        <v>115</v>
      </c>
      <c r="D19" s="24" t="s">
        <v>116</v>
      </c>
      <c r="E19" s="22" t="s">
        <v>117</v>
      </c>
      <c r="F19" s="21" t="s">
        <v>118</v>
      </c>
      <c r="G19" s="21" t="s">
        <v>119</v>
      </c>
      <c r="H19" s="21" t="s">
        <v>120</v>
      </c>
      <c r="I19" s="21" t="s">
        <v>121</v>
      </c>
      <c r="J19" s="21" t="s">
        <v>122</v>
      </c>
      <c r="K19" s="21" t="s">
        <v>123</v>
      </c>
      <c r="L19" s="21" t="s">
        <v>124</v>
      </c>
      <c r="M19" s="24" t="s">
        <v>125</v>
      </c>
    </row>
    <row r="20" spans="2:13" ht="30" customHeight="1" thickTop="1">
      <c r="B20" s="6"/>
    </row>
    <row r="21" spans="2:13" ht="20.100000000000001" customHeight="1" thickBot="1">
      <c r="B21" s="107" t="s">
        <v>18</v>
      </c>
      <c r="C21" s="107"/>
      <c r="D21" s="107"/>
      <c r="E21" s="108"/>
      <c r="F21" s="108"/>
      <c r="G21" s="108"/>
      <c r="H21" s="108"/>
      <c r="I21" s="108"/>
      <c r="J21" s="7"/>
      <c r="K21" s="8"/>
    </row>
    <row r="22" spans="2:13" ht="13.7" customHeight="1" thickTop="1">
      <c r="B22" s="101"/>
      <c r="C22" s="103" t="s">
        <v>5</v>
      </c>
      <c r="D22" s="105" t="s">
        <v>6</v>
      </c>
      <c r="E22" s="109" t="s">
        <v>7</v>
      </c>
      <c r="F22" s="109"/>
      <c r="G22" s="109"/>
      <c r="H22" s="109"/>
      <c r="I22" s="109"/>
      <c r="J22" s="109"/>
      <c r="K22" s="109"/>
      <c r="L22" s="109"/>
      <c r="M22" s="110"/>
    </row>
    <row r="23" spans="2:13" ht="13.7" customHeight="1" thickBot="1">
      <c r="B23" s="102"/>
      <c r="C23" s="104"/>
      <c r="D23" s="106"/>
      <c r="E23" s="22" t="s">
        <v>8</v>
      </c>
      <c r="F23" s="21" t="s">
        <v>9</v>
      </c>
      <c r="G23" s="21" t="s">
        <v>10</v>
      </c>
      <c r="H23" s="21" t="s">
        <v>11</v>
      </c>
      <c r="I23" s="21" t="s">
        <v>12</v>
      </c>
      <c r="J23" s="21" t="s">
        <v>13</v>
      </c>
      <c r="K23" s="21" t="s">
        <v>14</v>
      </c>
      <c r="L23" s="21" t="s">
        <v>15</v>
      </c>
      <c r="M23" s="24" t="s">
        <v>16</v>
      </c>
    </row>
    <row r="24" spans="2:13" ht="15" customHeight="1" thickTop="1">
      <c r="B24" s="43">
        <v>1</v>
      </c>
      <c r="C24" s="54" t="s">
        <v>115</v>
      </c>
      <c r="D24" s="16" t="s">
        <v>76</v>
      </c>
      <c r="E24" s="14" t="s">
        <v>180</v>
      </c>
      <c r="F24" s="13" t="s">
        <v>181</v>
      </c>
      <c r="G24" s="13" t="s">
        <v>182</v>
      </c>
      <c r="H24" s="13" t="s">
        <v>432</v>
      </c>
      <c r="I24" s="13" t="s">
        <v>183</v>
      </c>
      <c r="J24" s="13" t="s">
        <v>184</v>
      </c>
      <c r="K24" s="13" t="s">
        <v>185</v>
      </c>
      <c r="L24" s="13" t="s">
        <v>186</v>
      </c>
      <c r="M24" s="16"/>
    </row>
    <row r="25" spans="2:13" ht="15" customHeight="1">
      <c r="B25" s="44">
        <v>2</v>
      </c>
      <c r="C25" s="55" t="s">
        <v>79</v>
      </c>
      <c r="D25" s="20" t="s">
        <v>344</v>
      </c>
      <c r="E25" s="18" t="s">
        <v>345</v>
      </c>
      <c r="F25" s="17" t="s">
        <v>346</v>
      </c>
      <c r="G25" s="17" t="s">
        <v>347</v>
      </c>
      <c r="H25" s="17" t="s">
        <v>348</v>
      </c>
      <c r="I25" s="55" t="s">
        <v>349</v>
      </c>
      <c r="J25" s="17" t="s">
        <v>350</v>
      </c>
      <c r="K25" s="17" t="s">
        <v>351</v>
      </c>
      <c r="L25" s="17" t="s">
        <v>352</v>
      </c>
      <c r="M25" s="20" t="s">
        <v>353</v>
      </c>
    </row>
    <row r="26" spans="2:13" ht="15" customHeight="1">
      <c r="B26" s="44">
        <v>3</v>
      </c>
      <c r="C26" s="55" t="s">
        <v>85</v>
      </c>
      <c r="D26" s="20" t="s">
        <v>252</v>
      </c>
      <c r="E26" s="18" t="s">
        <v>253</v>
      </c>
      <c r="F26" s="17" t="s">
        <v>254</v>
      </c>
      <c r="G26" s="17" t="s">
        <v>255</v>
      </c>
      <c r="H26" s="17" t="s">
        <v>256</v>
      </c>
      <c r="I26" s="17" t="s">
        <v>257</v>
      </c>
      <c r="J26" s="17" t="s">
        <v>258</v>
      </c>
      <c r="K26" s="17" t="s">
        <v>259</v>
      </c>
      <c r="L26" s="17" t="s">
        <v>260</v>
      </c>
      <c r="M26" s="20" t="s">
        <v>261</v>
      </c>
    </row>
    <row r="27" spans="2:13" ht="15" customHeight="1">
      <c r="B27" s="44">
        <v>4</v>
      </c>
      <c r="C27" s="55" t="s">
        <v>80</v>
      </c>
      <c r="D27" s="20" t="s">
        <v>322</v>
      </c>
      <c r="E27" s="18" t="s">
        <v>354</v>
      </c>
      <c r="F27" s="17" t="s">
        <v>355</v>
      </c>
      <c r="G27" s="17" t="s">
        <v>356</v>
      </c>
      <c r="H27" s="17" t="s">
        <v>357</v>
      </c>
      <c r="I27" s="17" t="s">
        <v>358</v>
      </c>
      <c r="J27" s="17" t="s">
        <v>359</v>
      </c>
      <c r="K27" s="17" t="s">
        <v>360</v>
      </c>
      <c r="L27" s="17" t="s">
        <v>361</v>
      </c>
      <c r="M27" s="20" t="s">
        <v>362</v>
      </c>
    </row>
    <row r="28" spans="2:13" ht="15" customHeight="1">
      <c r="B28" s="44">
        <v>5</v>
      </c>
      <c r="C28" s="55" t="s">
        <v>77</v>
      </c>
      <c r="D28" s="20" t="s">
        <v>323</v>
      </c>
      <c r="E28" s="18" t="s">
        <v>363</v>
      </c>
      <c r="F28" s="17" t="s">
        <v>364</v>
      </c>
      <c r="G28" s="17" t="s">
        <v>365</v>
      </c>
      <c r="H28" s="17" t="s">
        <v>366</v>
      </c>
      <c r="I28" s="17" t="s">
        <v>367</v>
      </c>
      <c r="J28" s="17" t="s">
        <v>368</v>
      </c>
      <c r="K28" s="17" t="s">
        <v>369</v>
      </c>
      <c r="L28" s="17"/>
      <c r="M28" s="20"/>
    </row>
    <row r="29" spans="2:13" ht="15" customHeight="1">
      <c r="B29" s="44">
        <v>6</v>
      </c>
      <c r="C29" s="55" t="s">
        <v>67</v>
      </c>
      <c r="D29" s="20" t="s">
        <v>45</v>
      </c>
      <c r="E29" s="18" t="s">
        <v>223</v>
      </c>
      <c r="F29" s="17" t="s">
        <v>224</v>
      </c>
      <c r="G29" s="17" t="s">
        <v>225</v>
      </c>
      <c r="H29" s="17" t="s">
        <v>226</v>
      </c>
      <c r="I29" s="17" t="s">
        <v>227</v>
      </c>
      <c r="J29" s="17" t="s">
        <v>228</v>
      </c>
      <c r="K29" s="17" t="s">
        <v>229</v>
      </c>
      <c r="L29" s="17" t="s">
        <v>230</v>
      </c>
      <c r="M29" s="20" t="s">
        <v>231</v>
      </c>
    </row>
    <row r="30" spans="2:13" ht="15" customHeight="1">
      <c r="B30" s="44">
        <v>7</v>
      </c>
      <c r="C30" s="55" t="s">
        <v>147</v>
      </c>
      <c r="D30" s="20" t="s">
        <v>49</v>
      </c>
      <c r="E30" s="18" t="s">
        <v>214</v>
      </c>
      <c r="F30" s="17" t="s">
        <v>215</v>
      </c>
      <c r="G30" s="17" t="s">
        <v>216</v>
      </c>
      <c r="H30" s="17" t="s">
        <v>217</v>
      </c>
      <c r="I30" s="17" t="s">
        <v>218</v>
      </c>
      <c r="J30" s="17" t="s">
        <v>219</v>
      </c>
      <c r="K30" s="17" t="s">
        <v>220</v>
      </c>
      <c r="L30" s="17" t="s">
        <v>221</v>
      </c>
      <c r="M30" s="20" t="s">
        <v>222</v>
      </c>
    </row>
    <row r="31" spans="2:13" ht="15" customHeight="1">
      <c r="B31" s="44">
        <v>8</v>
      </c>
      <c r="C31" s="55" t="s">
        <v>57</v>
      </c>
      <c r="D31" s="20" t="s">
        <v>409</v>
      </c>
      <c r="E31" s="18" t="s">
        <v>410</v>
      </c>
      <c r="F31" s="17" t="s">
        <v>411</v>
      </c>
      <c r="G31" s="17" t="s">
        <v>412</v>
      </c>
      <c r="H31" s="17" t="s">
        <v>413</v>
      </c>
      <c r="I31" s="17" t="s">
        <v>414</v>
      </c>
      <c r="J31" s="17" t="s">
        <v>415</v>
      </c>
      <c r="K31" s="17" t="s">
        <v>416</v>
      </c>
      <c r="L31" s="17" t="s">
        <v>417</v>
      </c>
      <c r="M31" s="20" t="s">
        <v>418</v>
      </c>
    </row>
    <row r="32" spans="2:13" ht="15" customHeight="1">
      <c r="B32" s="44">
        <v>9</v>
      </c>
      <c r="C32" s="55" t="s">
        <v>169</v>
      </c>
      <c r="D32" s="20" t="s">
        <v>43</v>
      </c>
      <c r="E32" s="18" t="s">
        <v>187</v>
      </c>
      <c r="F32" s="17" t="s">
        <v>188</v>
      </c>
      <c r="G32" s="17" t="s">
        <v>189</v>
      </c>
      <c r="H32" s="17" t="s">
        <v>190</v>
      </c>
      <c r="I32" s="17" t="s">
        <v>191</v>
      </c>
      <c r="J32" s="17" t="s">
        <v>192</v>
      </c>
      <c r="K32" s="17" t="s">
        <v>193</v>
      </c>
      <c r="L32" s="17" t="s">
        <v>194</v>
      </c>
      <c r="M32" s="20"/>
    </row>
    <row r="33" spans="2:13" ht="15" customHeight="1">
      <c r="B33" s="44">
        <v>10</v>
      </c>
      <c r="C33" s="55" t="s">
        <v>275</v>
      </c>
      <c r="D33" s="20" t="s">
        <v>315</v>
      </c>
      <c r="E33" s="18" t="s">
        <v>331</v>
      </c>
      <c r="F33" s="17" t="s">
        <v>316</v>
      </c>
      <c r="G33" s="17" t="s">
        <v>332</v>
      </c>
      <c r="H33" s="17" t="s">
        <v>333</v>
      </c>
      <c r="I33" s="17" t="s">
        <v>334</v>
      </c>
      <c r="J33" s="17" t="s">
        <v>335</v>
      </c>
      <c r="K33" s="17" t="s">
        <v>336</v>
      </c>
      <c r="L33" s="17" t="s">
        <v>669</v>
      </c>
      <c r="M33" s="20" t="s">
        <v>337</v>
      </c>
    </row>
    <row r="34" spans="2:13" ht="15" customHeight="1">
      <c r="B34" s="44">
        <v>11</v>
      </c>
      <c r="C34" s="55" t="s">
        <v>158</v>
      </c>
      <c r="D34" s="20" t="s">
        <v>195</v>
      </c>
      <c r="E34" s="18" t="s">
        <v>196</v>
      </c>
      <c r="F34" s="17" t="s">
        <v>197</v>
      </c>
      <c r="G34" s="17" t="s">
        <v>198</v>
      </c>
      <c r="H34" s="17" t="s">
        <v>199</v>
      </c>
      <c r="I34" s="17" t="s">
        <v>200</v>
      </c>
      <c r="J34" s="17" t="s">
        <v>201</v>
      </c>
      <c r="K34" s="17" t="s">
        <v>202</v>
      </c>
      <c r="L34" s="17" t="s">
        <v>203</v>
      </c>
      <c r="M34" s="20" t="s">
        <v>204</v>
      </c>
    </row>
    <row r="35" spans="2:13" ht="15" customHeight="1">
      <c r="B35" s="44">
        <v>12</v>
      </c>
      <c r="C35" s="55" t="s">
        <v>419</v>
      </c>
      <c r="D35" s="20" t="s">
        <v>420</v>
      </c>
      <c r="E35" s="18" t="s">
        <v>421</v>
      </c>
      <c r="F35" s="17" t="s">
        <v>422</v>
      </c>
      <c r="G35" s="17" t="s">
        <v>423</v>
      </c>
      <c r="H35" s="17" t="s">
        <v>424</v>
      </c>
      <c r="I35" s="17" t="s">
        <v>425</v>
      </c>
      <c r="J35" s="17" t="s">
        <v>426</v>
      </c>
      <c r="K35" s="17" t="s">
        <v>427</v>
      </c>
      <c r="L35" s="17" t="s">
        <v>428</v>
      </c>
      <c r="M35" s="20" t="s">
        <v>429</v>
      </c>
    </row>
    <row r="36" spans="2:13" ht="15" customHeight="1">
      <c r="B36" s="44">
        <v>13</v>
      </c>
      <c r="C36" s="55" t="s">
        <v>62</v>
      </c>
      <c r="D36" s="20" t="s">
        <v>262</v>
      </c>
      <c r="E36" s="18" t="s">
        <v>263</v>
      </c>
      <c r="F36" s="17" t="s">
        <v>264</v>
      </c>
      <c r="G36" s="17" t="s">
        <v>265</v>
      </c>
      <c r="H36" s="17" t="s">
        <v>266</v>
      </c>
      <c r="I36" s="17" t="s">
        <v>267</v>
      </c>
      <c r="J36" s="17" t="s">
        <v>268</v>
      </c>
      <c r="K36" s="17" t="s">
        <v>269</v>
      </c>
      <c r="L36" s="17" t="s">
        <v>270</v>
      </c>
      <c r="M36" s="20" t="s">
        <v>271</v>
      </c>
    </row>
    <row r="37" spans="2:13" ht="15" customHeight="1">
      <c r="B37" s="44">
        <v>14</v>
      </c>
      <c r="C37" s="55" t="s">
        <v>81</v>
      </c>
      <c r="D37" s="20" t="s">
        <v>318</v>
      </c>
      <c r="E37" s="18" t="s">
        <v>338</v>
      </c>
      <c r="F37" s="17" t="s">
        <v>319</v>
      </c>
      <c r="G37" s="17" t="s">
        <v>320</v>
      </c>
      <c r="H37" s="17" t="s">
        <v>321</v>
      </c>
      <c r="I37" s="17" t="s">
        <v>339</v>
      </c>
      <c r="J37" s="17" t="s">
        <v>340</v>
      </c>
      <c r="K37" s="17" t="s">
        <v>341</v>
      </c>
      <c r="L37" s="17" t="s">
        <v>342</v>
      </c>
      <c r="M37" s="20" t="s">
        <v>343</v>
      </c>
    </row>
    <row r="38" spans="2:13" ht="15" customHeight="1">
      <c r="B38" s="44">
        <v>15</v>
      </c>
      <c r="C38" s="55" t="s">
        <v>205</v>
      </c>
      <c r="D38" s="20" t="s">
        <v>206</v>
      </c>
      <c r="E38" s="18" t="s">
        <v>207</v>
      </c>
      <c r="F38" s="17" t="s">
        <v>208</v>
      </c>
      <c r="G38" s="17" t="s">
        <v>209</v>
      </c>
      <c r="H38" s="17" t="s">
        <v>210</v>
      </c>
      <c r="I38" s="17" t="s">
        <v>211</v>
      </c>
      <c r="J38" s="17" t="s">
        <v>212</v>
      </c>
      <c r="K38" s="17" t="s">
        <v>213</v>
      </c>
      <c r="L38" s="17"/>
      <c r="M38" s="20"/>
    </row>
    <row r="39" spans="2:13" ht="15" customHeight="1" thickBot="1">
      <c r="B39" s="45">
        <v>16</v>
      </c>
      <c r="C39" s="56" t="s">
        <v>68</v>
      </c>
      <c r="D39" s="24" t="s">
        <v>314</v>
      </c>
      <c r="E39" s="22" t="s">
        <v>324</v>
      </c>
      <c r="F39" s="21" t="s">
        <v>325</v>
      </c>
      <c r="G39" s="21" t="s">
        <v>326</v>
      </c>
      <c r="H39" s="21" t="s">
        <v>327</v>
      </c>
      <c r="I39" s="21" t="s">
        <v>328</v>
      </c>
      <c r="J39" s="21" t="s">
        <v>329</v>
      </c>
      <c r="K39" s="21" t="s">
        <v>330</v>
      </c>
      <c r="L39" s="21" t="s">
        <v>670</v>
      </c>
      <c r="M39" s="24"/>
    </row>
    <row r="40" spans="2:13" ht="12.75" thickTop="1"/>
  </sheetData>
  <sortState ref="B24:M39">
    <sortCondition ref="B24:B39"/>
  </sortState>
  <mergeCells count="10">
    <mergeCell ref="B22:B23"/>
    <mergeCell ref="C22:C23"/>
    <mergeCell ref="D22:D23"/>
    <mergeCell ref="B1:I1"/>
    <mergeCell ref="B2:B3"/>
    <mergeCell ref="C2:C3"/>
    <mergeCell ref="D2:D3"/>
    <mergeCell ref="B21:I21"/>
    <mergeCell ref="E2:M2"/>
    <mergeCell ref="E22:M22"/>
  </mergeCells>
  <phoneticPr fontId="28"/>
  <printOptions horizontalCentered="1"/>
  <pageMargins left="0.70866141732283472" right="0.70866141732283472" top="0.6692913385826772" bottom="0.6692913385826772" header="0.31496062992125984" footer="0.31496062992125984"/>
  <pageSetup paperSize="9" scale="89" fitToHeight="2" orientation="landscape" r:id="rId1"/>
  <rowBreaks count="2" manualBreakCount="2">
    <brk id="19" max="16383" man="1"/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56"/>
  <sheetViews>
    <sheetView zoomScaleNormal="100" workbookViewId="0"/>
  </sheetViews>
  <sheetFormatPr defaultColWidth="9" defaultRowHeight="13.5"/>
  <cols>
    <col min="1" max="1" width="4.625" style="25" customWidth="1"/>
    <col min="2" max="2" width="11.625" style="25" customWidth="1"/>
    <col min="3" max="3" width="3.125" style="25" customWidth="1"/>
    <col min="4" max="4" width="12.375" style="25" customWidth="1"/>
    <col min="5" max="14" width="3.125" style="25" customWidth="1"/>
    <col min="15" max="15" width="11.625" style="25" customWidth="1"/>
    <col min="16" max="16" width="3.125" style="25" customWidth="1"/>
    <col min="17" max="17" width="12.375" style="25" customWidth="1"/>
    <col min="18" max="18" width="4.625" style="25" customWidth="1"/>
    <col min="19" max="19" width="9" style="25" bestFit="1"/>
    <col min="20" max="16384" width="9" style="25"/>
  </cols>
  <sheetData>
    <row r="1" spans="1:18" ht="14.25">
      <c r="B1" s="97" t="str">
        <f>団体男女!B1</f>
        <v>令和４年度　岐阜県高等学校テニス新人大会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3" spans="1:18" ht="14.25">
      <c r="D3" s="97" t="s">
        <v>19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26"/>
    </row>
    <row r="5" spans="1:18" ht="15" customHeight="1">
      <c r="A5" s="98">
        <v>1</v>
      </c>
      <c r="B5" s="98" t="str">
        <f>データ!Q45</f>
        <v>可児　優希</v>
      </c>
      <c r="C5" s="98">
        <f>データ!R45</f>
        <v>2</v>
      </c>
      <c r="D5" s="112" t="str">
        <f>データ!S45</f>
        <v>県岐阜商</v>
      </c>
      <c r="O5" s="98" t="str">
        <f>データ!Q49</f>
        <v>古屋　良祐</v>
      </c>
      <c r="P5" s="98">
        <f>データ!R49</f>
        <v>2</v>
      </c>
      <c r="Q5" s="112" t="str">
        <f>データ!S49</f>
        <v>麗澤瑞浪</v>
      </c>
      <c r="R5" s="98">
        <v>17</v>
      </c>
    </row>
    <row r="6" spans="1:18" ht="15" customHeight="1">
      <c r="A6" s="98"/>
      <c r="B6" s="98"/>
      <c r="C6" s="98"/>
      <c r="D6" s="112"/>
      <c r="E6" s="28"/>
      <c r="N6" s="29"/>
      <c r="O6" s="98"/>
      <c r="P6" s="98"/>
      <c r="Q6" s="112"/>
      <c r="R6" s="98"/>
    </row>
    <row r="7" spans="1:18" ht="15" customHeight="1">
      <c r="A7" s="98">
        <v>2</v>
      </c>
      <c r="B7" s="98" t="str">
        <f>VLOOKUP(A7,データ!$G$3:$J$26,2,0)</f>
        <v>笠井　祐樹</v>
      </c>
      <c r="C7" s="98">
        <f>VLOOKUP(A7,データ!$G$3:$J$26,3,0)</f>
        <v>1</v>
      </c>
      <c r="D7" s="112" t="str">
        <f>VLOOKUP(A7,データ!$G$3:$J$26,4,0)</f>
        <v>大垣北</v>
      </c>
      <c r="E7" s="30"/>
      <c r="F7" s="28"/>
      <c r="M7" s="29"/>
      <c r="N7" s="31"/>
      <c r="O7" s="98" t="str">
        <f>VLOOKUP(R7,データ!$G$3:$J$26,2,0)</f>
        <v>安田　大剛</v>
      </c>
      <c r="P7" s="98">
        <f>VLOOKUP(R7,データ!$G$3:$J$26,3,0)</f>
        <v>1</v>
      </c>
      <c r="Q7" s="112" t="str">
        <f>VLOOKUP(R7,データ!$G$3:$J$26,4,0)</f>
        <v>県岐阜商</v>
      </c>
      <c r="R7" s="98">
        <v>18</v>
      </c>
    </row>
    <row r="8" spans="1:18" ht="15" customHeight="1">
      <c r="A8" s="98"/>
      <c r="B8" s="98"/>
      <c r="C8" s="98"/>
      <c r="D8" s="112"/>
      <c r="F8" s="32"/>
      <c r="M8" s="33"/>
      <c r="O8" s="98"/>
      <c r="P8" s="98"/>
      <c r="Q8" s="112"/>
      <c r="R8" s="98"/>
    </row>
    <row r="9" spans="1:18" ht="15" customHeight="1">
      <c r="A9" s="98">
        <v>3</v>
      </c>
      <c r="B9" s="98" t="str">
        <f>VLOOKUP(A9,データ!$G$3:$J$26,2,0)</f>
        <v>松岡　颯志</v>
      </c>
      <c r="C9" s="98">
        <f>VLOOKUP(A9,データ!$G$3:$J$26,3,0)</f>
        <v>2</v>
      </c>
      <c r="D9" s="112" t="str">
        <f>VLOOKUP(A9,データ!$G$3:$J$26,4,0)</f>
        <v>可児工</v>
      </c>
      <c r="F9" s="32"/>
      <c r="G9" s="28"/>
      <c r="L9" s="29"/>
      <c r="M9" s="33"/>
      <c r="O9" s="98" t="str">
        <f>VLOOKUP(R9,データ!$G$3:$J$26,2,0)</f>
        <v>栩川　湧貴</v>
      </c>
      <c r="P9" s="98">
        <f>VLOOKUP(R9,データ!$G$3:$J$26,3,0)</f>
        <v>2</v>
      </c>
      <c r="Q9" s="112" t="str">
        <f>VLOOKUP(R9,データ!$G$3:$J$26,4,0)</f>
        <v>県岐阜商</v>
      </c>
      <c r="R9" s="98">
        <v>19</v>
      </c>
    </row>
    <row r="10" spans="1:18" ht="15" customHeight="1">
      <c r="A10" s="98"/>
      <c r="B10" s="98"/>
      <c r="C10" s="98"/>
      <c r="D10" s="112"/>
      <c r="E10" s="28"/>
      <c r="F10" s="30"/>
      <c r="G10" s="32"/>
      <c r="L10" s="33"/>
      <c r="M10" s="31"/>
      <c r="N10" s="29"/>
      <c r="O10" s="98"/>
      <c r="P10" s="98"/>
      <c r="Q10" s="112"/>
      <c r="R10" s="98"/>
    </row>
    <row r="11" spans="1:18" ht="15" customHeight="1">
      <c r="A11" s="98">
        <v>4</v>
      </c>
      <c r="B11" s="98" t="str">
        <f>VLOOKUP(A11,データ!$G$3:$J$26,2,0)</f>
        <v>加藤　樹真</v>
      </c>
      <c r="C11" s="98">
        <f>VLOOKUP(A11,データ!$G$3:$J$26,3,0)</f>
        <v>1</v>
      </c>
      <c r="D11" s="112" t="str">
        <f>VLOOKUP(A11,データ!$G$3:$J$26,4,0)</f>
        <v>麗澤瑞浪</v>
      </c>
      <c r="E11" s="30"/>
      <c r="G11" s="32"/>
      <c r="L11" s="33"/>
      <c r="N11" s="31"/>
      <c r="O11" s="98" t="str">
        <f>VLOOKUP(R11,データ!$G$3:$J$26,2,0)</f>
        <v>橋本　拓也</v>
      </c>
      <c r="P11" s="98">
        <f>VLOOKUP(R11,データ!$G$3:$J$26,3,0)</f>
        <v>2</v>
      </c>
      <c r="Q11" s="112" t="str">
        <f>VLOOKUP(R11,データ!$G$3:$J$26,4,0)</f>
        <v>可児</v>
      </c>
      <c r="R11" s="98">
        <v>20</v>
      </c>
    </row>
    <row r="12" spans="1:18" ht="15" customHeight="1">
      <c r="A12" s="98"/>
      <c r="B12" s="98"/>
      <c r="C12" s="98"/>
      <c r="D12" s="112"/>
      <c r="G12" s="32"/>
      <c r="L12" s="33"/>
      <c r="O12" s="98"/>
      <c r="P12" s="98"/>
      <c r="Q12" s="112"/>
      <c r="R12" s="98"/>
    </row>
    <row r="13" spans="1:18" ht="15" customHeight="1">
      <c r="A13" s="98">
        <v>5</v>
      </c>
      <c r="B13" s="98" t="str">
        <f>VLOOKUP(A13,データ!$G$3:$J$26,2,0)</f>
        <v>丹羽　駿介</v>
      </c>
      <c r="C13" s="98">
        <f>VLOOKUP(A13,データ!$G$3:$J$26,3,0)</f>
        <v>2</v>
      </c>
      <c r="D13" s="112" t="str">
        <f>VLOOKUP(A13,データ!$G$3:$J$26,4,0)</f>
        <v>岐阜</v>
      </c>
      <c r="G13" s="32"/>
      <c r="H13" s="28"/>
      <c r="K13" s="29"/>
      <c r="L13" s="33"/>
      <c r="O13" s="98" t="str">
        <f>VLOOKUP(R13,データ!$G$3:$J$26,2,0)</f>
        <v>近藤　陽太</v>
      </c>
      <c r="P13" s="98">
        <f>VLOOKUP(R13,データ!$G$3:$J$26,3,0)</f>
        <v>2</v>
      </c>
      <c r="Q13" s="112" t="str">
        <f>VLOOKUP(R13,データ!$G$3:$J$26,4,0)</f>
        <v>大垣北</v>
      </c>
      <c r="R13" s="98">
        <v>21</v>
      </c>
    </row>
    <row r="14" spans="1:18" ht="15" customHeight="1">
      <c r="A14" s="98"/>
      <c r="B14" s="98"/>
      <c r="C14" s="98"/>
      <c r="D14" s="112"/>
      <c r="E14" s="28"/>
      <c r="G14" s="32"/>
      <c r="H14" s="32"/>
      <c r="K14" s="33"/>
      <c r="L14" s="33"/>
      <c r="N14" s="29"/>
      <c r="O14" s="98"/>
      <c r="P14" s="98"/>
      <c r="Q14" s="112"/>
      <c r="R14" s="98"/>
    </row>
    <row r="15" spans="1:18" ht="15" customHeight="1">
      <c r="A15" s="98">
        <v>6</v>
      </c>
      <c r="B15" s="98" t="str">
        <f>VLOOKUP(A15,データ!$G$3:$J$26,2,0)</f>
        <v>続木優太朗</v>
      </c>
      <c r="C15" s="98">
        <f>VLOOKUP(A15,データ!$G$3:$J$26,3,0)</f>
        <v>2</v>
      </c>
      <c r="D15" s="112" t="str">
        <f>VLOOKUP(A15,データ!$G$3:$J$26,4,0)</f>
        <v>多治見北</v>
      </c>
      <c r="E15" s="30"/>
      <c r="F15" s="28"/>
      <c r="G15" s="32"/>
      <c r="H15" s="32"/>
      <c r="K15" s="33"/>
      <c r="L15" s="33"/>
      <c r="M15" s="29"/>
      <c r="N15" s="31"/>
      <c r="O15" s="98" t="str">
        <f>VLOOKUP(R15,データ!$G$3:$J$26,2,0)</f>
        <v>加藤　佑真</v>
      </c>
      <c r="P15" s="98">
        <f>VLOOKUP(R15,データ!$G$3:$J$26,3,0)</f>
        <v>1</v>
      </c>
      <c r="Q15" s="112" t="str">
        <f>VLOOKUP(R15,データ!$G$3:$J$26,4,0)</f>
        <v>麗澤瑞浪</v>
      </c>
      <c r="R15" s="98">
        <v>22</v>
      </c>
    </row>
    <row r="16" spans="1:18" ht="15" customHeight="1">
      <c r="A16" s="98"/>
      <c r="B16" s="98"/>
      <c r="C16" s="98"/>
      <c r="D16" s="112"/>
      <c r="F16" s="32"/>
      <c r="G16" s="30"/>
      <c r="H16" s="32"/>
      <c r="K16" s="33"/>
      <c r="L16" s="31"/>
      <c r="M16" s="33"/>
      <c r="O16" s="98"/>
      <c r="P16" s="98"/>
      <c r="Q16" s="112"/>
      <c r="R16" s="98"/>
    </row>
    <row r="17" spans="1:18" ht="15" customHeight="1">
      <c r="A17" s="98">
        <v>7</v>
      </c>
      <c r="B17" s="98" t="str">
        <f>VLOOKUP(A17,データ!$G$3:$J$26,2,0)</f>
        <v>竹山輝利斗</v>
      </c>
      <c r="C17" s="98">
        <f>VLOOKUP(A17,データ!$G$3:$J$26,3,0)</f>
        <v>2</v>
      </c>
      <c r="D17" s="112" t="str">
        <f>VLOOKUP(A17,データ!$G$3:$J$26,4,0)</f>
        <v>県岐阜商</v>
      </c>
      <c r="F17" s="32"/>
      <c r="H17" s="32"/>
      <c r="K17" s="33"/>
      <c r="M17" s="33"/>
      <c r="O17" s="98" t="str">
        <f>VLOOKUP(R17,データ!$G$3:$J$26,2,0)</f>
        <v>深尾　風月</v>
      </c>
      <c r="P17" s="98">
        <f>VLOOKUP(R17,データ!$G$3:$J$26,3,0)</f>
        <v>1</v>
      </c>
      <c r="Q17" s="112" t="str">
        <f>VLOOKUP(R17,データ!$G$3:$J$26,4,0)</f>
        <v>県岐阜商</v>
      </c>
      <c r="R17" s="98">
        <v>23</v>
      </c>
    </row>
    <row r="18" spans="1:18" ht="15" customHeight="1">
      <c r="A18" s="98"/>
      <c r="B18" s="98"/>
      <c r="C18" s="98"/>
      <c r="D18" s="112"/>
      <c r="E18" s="28"/>
      <c r="F18" s="30"/>
      <c r="H18" s="32"/>
      <c r="K18" s="33"/>
      <c r="M18" s="31"/>
      <c r="N18" s="29"/>
      <c r="O18" s="98"/>
      <c r="P18" s="98"/>
      <c r="Q18" s="112"/>
      <c r="R18" s="98"/>
    </row>
    <row r="19" spans="1:18" ht="15" customHeight="1">
      <c r="A19" s="98">
        <v>8</v>
      </c>
      <c r="B19" s="98" t="str">
        <f>データ!Q59</f>
        <v>長田虎汰郎</v>
      </c>
      <c r="C19" s="98">
        <f>データ!R59</f>
        <v>1</v>
      </c>
      <c r="D19" s="112" t="str">
        <f>データ!S59</f>
        <v>麗澤瑞浪</v>
      </c>
      <c r="E19" s="30"/>
      <c r="H19" s="32"/>
      <c r="K19" s="33"/>
      <c r="N19" s="31"/>
      <c r="O19" s="98" t="str">
        <f>データ!Q55</f>
        <v>矢内　大祐</v>
      </c>
      <c r="P19" s="98">
        <f>データ!R55</f>
        <v>1</v>
      </c>
      <c r="Q19" s="112" t="str">
        <f>データ!S55</f>
        <v>麗澤瑞浪</v>
      </c>
      <c r="R19" s="98">
        <v>24</v>
      </c>
    </row>
    <row r="20" spans="1:18" ht="15" customHeight="1">
      <c r="A20" s="98"/>
      <c r="B20" s="98"/>
      <c r="C20" s="98"/>
      <c r="D20" s="112"/>
      <c r="H20" s="32"/>
      <c r="I20" s="34"/>
      <c r="J20" s="36"/>
      <c r="K20" s="33"/>
      <c r="O20" s="98"/>
      <c r="P20" s="98"/>
      <c r="Q20" s="112"/>
      <c r="R20" s="98"/>
    </row>
    <row r="21" spans="1:18" ht="15" customHeight="1">
      <c r="A21" s="98">
        <v>9</v>
      </c>
      <c r="B21" s="98" t="str">
        <f>データ!Q53</f>
        <v>廣瀬　　仲</v>
      </c>
      <c r="C21" s="98">
        <f>データ!R53</f>
        <v>2</v>
      </c>
      <c r="D21" s="112" t="str">
        <f>データ!S53</f>
        <v>県岐阜商</v>
      </c>
      <c r="H21" s="32"/>
      <c r="K21" s="33"/>
      <c r="O21" s="98" t="str">
        <f>データ!Q57</f>
        <v>長縄　達也</v>
      </c>
      <c r="P21" s="98">
        <f>データ!R57</f>
        <v>2</v>
      </c>
      <c r="Q21" s="112" t="str">
        <f>データ!S57</f>
        <v>県岐阜商</v>
      </c>
      <c r="R21" s="98">
        <v>25</v>
      </c>
    </row>
    <row r="22" spans="1:18" ht="15" customHeight="1">
      <c r="A22" s="98"/>
      <c r="B22" s="98"/>
      <c r="C22" s="98"/>
      <c r="D22" s="112"/>
      <c r="E22" s="28"/>
      <c r="H22" s="32"/>
      <c r="K22" s="33"/>
      <c r="N22" s="29"/>
      <c r="O22" s="98"/>
      <c r="P22" s="98"/>
      <c r="Q22" s="112"/>
      <c r="R22" s="98"/>
    </row>
    <row r="23" spans="1:18" ht="15" customHeight="1">
      <c r="A23" s="98">
        <v>10</v>
      </c>
      <c r="B23" s="98" t="str">
        <f>VLOOKUP(A23,データ!$G$3:$J$26,2,0)</f>
        <v>長島　一朔</v>
      </c>
      <c r="C23" s="98">
        <f>VLOOKUP(A23,データ!$G$3:$J$26,3,0)</f>
        <v>2</v>
      </c>
      <c r="D23" s="112" t="str">
        <f>VLOOKUP(A23,データ!$G$3:$J$26,4,0)</f>
        <v>関</v>
      </c>
      <c r="E23" s="30"/>
      <c r="F23" s="28"/>
      <c r="H23" s="32"/>
      <c r="K23" s="33"/>
      <c r="M23" s="29"/>
      <c r="N23" s="31"/>
      <c r="O23" s="98" t="str">
        <f>VLOOKUP(R23,データ!$G$3:$J$26,2,0)</f>
        <v>戸田　快生</v>
      </c>
      <c r="P23" s="98">
        <f>VLOOKUP(R23,データ!$G$3:$J$26,3,0)</f>
        <v>2</v>
      </c>
      <c r="Q23" s="112" t="str">
        <f>VLOOKUP(R23,データ!$G$3:$J$26,4,0)</f>
        <v>郡上</v>
      </c>
      <c r="R23" s="98">
        <v>26</v>
      </c>
    </row>
    <row r="24" spans="1:18" ht="15" customHeight="1">
      <c r="A24" s="98"/>
      <c r="B24" s="98"/>
      <c r="C24" s="98"/>
      <c r="D24" s="112"/>
      <c r="F24" s="32"/>
      <c r="H24" s="32"/>
      <c r="K24" s="33"/>
      <c r="M24" s="33"/>
      <c r="O24" s="98"/>
      <c r="P24" s="98"/>
      <c r="Q24" s="112"/>
      <c r="R24" s="98"/>
    </row>
    <row r="25" spans="1:18" ht="15" customHeight="1">
      <c r="A25" s="98">
        <v>11</v>
      </c>
      <c r="B25" s="98" t="str">
        <f>VLOOKUP(A25,データ!$G$3:$J$26,2,0)</f>
        <v>長屋　丈大</v>
      </c>
      <c r="C25" s="98">
        <f>VLOOKUP(A25,データ!$G$3:$J$26,3,0)</f>
        <v>2</v>
      </c>
      <c r="D25" s="113" t="str">
        <f>VLOOKUP(A25,データ!$G$3:$J$26,4,0)</f>
        <v>帝京大可児</v>
      </c>
      <c r="F25" s="32"/>
      <c r="G25" s="28"/>
      <c r="H25" s="32"/>
      <c r="K25" s="33"/>
      <c r="L25" s="29"/>
      <c r="M25" s="33"/>
      <c r="O25" s="98" t="str">
        <f>VLOOKUP(R25,データ!$G$3:$J$26,2,0)</f>
        <v>足立　雄哉</v>
      </c>
      <c r="P25" s="98">
        <f>VLOOKUP(R25,データ!$G$3:$J$26,3,0)</f>
        <v>2</v>
      </c>
      <c r="Q25" s="112" t="str">
        <f>VLOOKUP(R25,データ!$G$3:$J$26,4,0)</f>
        <v>関</v>
      </c>
      <c r="R25" s="98">
        <v>27</v>
      </c>
    </row>
    <row r="26" spans="1:18" ht="15" customHeight="1">
      <c r="A26" s="98"/>
      <c r="B26" s="98"/>
      <c r="C26" s="98"/>
      <c r="D26" s="113"/>
      <c r="E26" s="28"/>
      <c r="F26" s="30"/>
      <c r="G26" s="32"/>
      <c r="H26" s="32"/>
      <c r="K26" s="33"/>
      <c r="L26" s="33"/>
      <c r="M26" s="31"/>
      <c r="N26" s="29"/>
      <c r="O26" s="98"/>
      <c r="P26" s="98"/>
      <c r="Q26" s="112"/>
      <c r="R26" s="98"/>
    </row>
    <row r="27" spans="1:18" ht="15" customHeight="1">
      <c r="A27" s="98">
        <v>12</v>
      </c>
      <c r="B27" s="98" t="str">
        <f>VLOOKUP(A27,データ!$G$3:$J$26,2,0)</f>
        <v>塩崎　一護</v>
      </c>
      <c r="C27" s="98">
        <f>VLOOKUP(A27,データ!$G$3:$J$26,3,0)</f>
        <v>1</v>
      </c>
      <c r="D27" s="112" t="str">
        <f>VLOOKUP(A27,データ!$G$3:$J$26,4,0)</f>
        <v>麗澤瑞浪</v>
      </c>
      <c r="E27" s="30"/>
      <c r="G27" s="32"/>
      <c r="H27" s="32"/>
      <c r="K27" s="33"/>
      <c r="L27" s="33"/>
      <c r="N27" s="31"/>
      <c r="O27" s="98" t="str">
        <f>VLOOKUP(R27,データ!$G$3:$J$26,2,0)</f>
        <v>清野　皓貴</v>
      </c>
      <c r="P27" s="98">
        <f>VLOOKUP(R27,データ!$G$3:$J$26,3,0)</f>
        <v>1</v>
      </c>
      <c r="Q27" s="112" t="str">
        <f>VLOOKUP(R27,データ!$G$3:$J$26,4,0)</f>
        <v>県岐阜商</v>
      </c>
      <c r="R27" s="98">
        <v>28</v>
      </c>
    </row>
    <row r="28" spans="1:18" ht="15" customHeight="1">
      <c r="A28" s="98"/>
      <c r="B28" s="98"/>
      <c r="C28" s="98"/>
      <c r="D28" s="112"/>
      <c r="G28" s="32"/>
      <c r="H28" s="30"/>
      <c r="K28" s="31"/>
      <c r="L28" s="33"/>
      <c r="O28" s="98"/>
      <c r="P28" s="98"/>
      <c r="Q28" s="112"/>
      <c r="R28" s="98"/>
    </row>
    <row r="29" spans="1:18" ht="15" customHeight="1">
      <c r="A29" s="98">
        <v>13</v>
      </c>
      <c r="B29" s="98" t="str">
        <f>VLOOKUP(A29,データ!$G$3:$J$26,2,0)</f>
        <v>山崎正二朗</v>
      </c>
      <c r="C29" s="98">
        <f>VLOOKUP(A29,データ!$G$3:$J$26,3,0)</f>
        <v>1</v>
      </c>
      <c r="D29" s="112" t="str">
        <f>VLOOKUP(A29,データ!$G$3:$J$26,4,0)</f>
        <v>麗澤瑞浪</v>
      </c>
      <c r="G29" s="32"/>
      <c r="L29" s="33"/>
      <c r="O29" s="98" t="str">
        <f>VLOOKUP(R29,データ!$G$3:$J$26,2,0)</f>
        <v>竹中　　匠</v>
      </c>
      <c r="P29" s="98">
        <f>VLOOKUP(R29,データ!$G$3:$J$26,3,0)</f>
        <v>2</v>
      </c>
      <c r="Q29" s="112" t="str">
        <f>VLOOKUP(R29,データ!$G$3:$J$26,4,0)</f>
        <v>麗澤瑞浪</v>
      </c>
      <c r="R29" s="98">
        <v>29</v>
      </c>
    </row>
    <row r="30" spans="1:18" ht="15" customHeight="1">
      <c r="A30" s="98"/>
      <c r="B30" s="98"/>
      <c r="C30" s="98"/>
      <c r="D30" s="112"/>
      <c r="E30" s="28"/>
      <c r="G30" s="32"/>
      <c r="L30" s="33"/>
      <c r="N30" s="29"/>
      <c r="O30" s="98"/>
      <c r="P30" s="98"/>
      <c r="Q30" s="112"/>
      <c r="R30" s="98"/>
    </row>
    <row r="31" spans="1:18" ht="15" customHeight="1">
      <c r="A31" s="98">
        <v>14</v>
      </c>
      <c r="B31" s="98" t="str">
        <f>VLOOKUP(A31,データ!$G$3:$J$26,2,0)</f>
        <v>辻　　祐史</v>
      </c>
      <c r="C31" s="98">
        <f>VLOOKUP(A31,データ!$G$3:$J$26,3,0)</f>
        <v>2</v>
      </c>
      <c r="D31" s="112" t="str">
        <f>VLOOKUP(A31,データ!$G$3:$J$26,4,0)</f>
        <v>各務原</v>
      </c>
      <c r="E31" s="30"/>
      <c r="F31" s="28"/>
      <c r="G31" s="32"/>
      <c r="L31" s="33"/>
      <c r="M31" s="29"/>
      <c r="N31" s="31"/>
      <c r="O31" s="98" t="str">
        <f>VLOOKUP(R31,データ!$G$3:$J$26,2,0)</f>
        <v>長屋　侑成</v>
      </c>
      <c r="P31" s="98">
        <f>VLOOKUP(R31,データ!$G$3:$J$26,3,0)</f>
        <v>2</v>
      </c>
      <c r="Q31" s="112" t="str">
        <f>VLOOKUP(R31,データ!$G$3:$J$26,4,0)</f>
        <v>大垣北</v>
      </c>
      <c r="R31" s="98">
        <v>30</v>
      </c>
    </row>
    <row r="32" spans="1:18" ht="15" customHeight="1">
      <c r="A32" s="98"/>
      <c r="B32" s="98"/>
      <c r="C32" s="98"/>
      <c r="D32" s="112"/>
      <c r="F32" s="32"/>
      <c r="G32" s="30"/>
      <c r="L32" s="31"/>
      <c r="M32" s="33"/>
      <c r="O32" s="98"/>
      <c r="P32" s="98"/>
      <c r="Q32" s="112"/>
      <c r="R32" s="98"/>
    </row>
    <row r="33" spans="1:18" ht="15" customHeight="1">
      <c r="A33" s="98">
        <v>15</v>
      </c>
      <c r="B33" s="98" t="str">
        <f>VLOOKUP(A33,データ!$G$3:$J$26,2,0)</f>
        <v>坪井　友哉</v>
      </c>
      <c r="C33" s="98">
        <f>VLOOKUP(A33,データ!$G$3:$J$26,3,0)</f>
        <v>2</v>
      </c>
      <c r="D33" s="112" t="str">
        <f>VLOOKUP(A33,データ!$G$3:$J$26,4,0)</f>
        <v>関商工</v>
      </c>
      <c r="F33" s="32"/>
      <c r="M33" s="33"/>
      <c r="O33" s="98" t="str">
        <f>VLOOKUP(R33,データ!$G$3:$J$26,2,0)</f>
        <v>富成　弘貴</v>
      </c>
      <c r="P33" s="98">
        <f>VLOOKUP(R33,データ!$G$3:$J$26,3,0)</f>
        <v>2</v>
      </c>
      <c r="Q33" s="112" t="str">
        <f>VLOOKUP(R33,データ!$G$3:$J$26,4,0)</f>
        <v>県岐阜商</v>
      </c>
      <c r="R33" s="98">
        <v>31</v>
      </c>
    </row>
    <row r="34" spans="1:18" ht="15" customHeight="1">
      <c r="A34" s="98"/>
      <c r="B34" s="98"/>
      <c r="C34" s="98"/>
      <c r="D34" s="112"/>
      <c r="E34" s="28"/>
      <c r="F34" s="30"/>
      <c r="M34" s="31"/>
      <c r="N34" s="29"/>
      <c r="O34" s="98"/>
      <c r="P34" s="98"/>
      <c r="Q34" s="112"/>
      <c r="R34" s="98"/>
    </row>
    <row r="35" spans="1:18" ht="15" customHeight="1">
      <c r="A35" s="98">
        <v>16</v>
      </c>
      <c r="B35" s="98" t="str">
        <f>データ!Q51</f>
        <v>藤井　良太</v>
      </c>
      <c r="C35" s="98">
        <f>データ!R51</f>
        <v>2</v>
      </c>
      <c r="D35" s="112" t="str">
        <f>データ!S51</f>
        <v>県岐阜商</v>
      </c>
      <c r="E35" s="30"/>
      <c r="N35" s="31"/>
      <c r="O35" s="98" t="str">
        <f>データ!Q47</f>
        <v>桃山　　晃</v>
      </c>
      <c r="P35" s="98">
        <f>データ!R47</f>
        <v>2</v>
      </c>
      <c r="Q35" s="112" t="str">
        <f>データ!S47</f>
        <v>麗澤瑞浪</v>
      </c>
      <c r="R35" s="98">
        <v>32</v>
      </c>
    </row>
    <row r="36" spans="1:18" ht="15" customHeight="1">
      <c r="A36" s="98"/>
      <c r="B36" s="98"/>
      <c r="C36" s="98"/>
      <c r="D36" s="112"/>
      <c r="O36" s="98"/>
      <c r="P36" s="98"/>
      <c r="Q36" s="112"/>
      <c r="R36" s="98"/>
    </row>
    <row r="37" spans="1:18" ht="15" customHeight="1"/>
    <row r="38" spans="1:18" ht="12.2" customHeight="1">
      <c r="B38" s="111" t="s">
        <v>20</v>
      </c>
      <c r="C38" s="111"/>
      <c r="D38" s="111"/>
      <c r="O38" s="92"/>
      <c r="P38" s="92"/>
      <c r="Q38" s="92"/>
      <c r="R38" s="93"/>
    </row>
    <row r="39" spans="1:18" ht="12.2" customHeight="1">
      <c r="B39" s="98"/>
      <c r="C39" s="27"/>
      <c r="D39" s="112"/>
      <c r="O39" s="92"/>
      <c r="P39" s="92"/>
      <c r="Q39" s="92"/>
      <c r="R39" s="93"/>
    </row>
    <row r="40" spans="1:18" ht="12.2" customHeight="1">
      <c r="B40" s="98"/>
      <c r="C40" s="27"/>
      <c r="D40" s="112"/>
      <c r="E40" s="28"/>
      <c r="F40" s="36"/>
      <c r="O40" s="92"/>
      <c r="P40" s="92"/>
      <c r="Q40" s="92"/>
      <c r="R40" s="93"/>
    </row>
    <row r="41" spans="1:18" ht="12.2" customHeight="1">
      <c r="B41" s="98"/>
      <c r="C41" s="27"/>
      <c r="D41" s="112"/>
      <c r="E41" s="30"/>
      <c r="O41" s="92"/>
      <c r="P41" s="92"/>
      <c r="Q41" s="92"/>
      <c r="R41" s="93"/>
    </row>
    <row r="42" spans="1:18" ht="12.2" customHeight="1">
      <c r="B42" s="98"/>
      <c r="C42" s="27"/>
      <c r="D42" s="112"/>
      <c r="O42" s="92"/>
      <c r="P42" s="92"/>
      <c r="Q42" s="92"/>
      <c r="R42" s="93"/>
    </row>
    <row r="43" spans="1:18" ht="12.2" customHeight="1">
      <c r="B43" s="111" t="s">
        <v>21</v>
      </c>
      <c r="C43" s="111"/>
      <c r="D43" s="111"/>
      <c r="O43" s="92"/>
      <c r="P43" s="92"/>
      <c r="Q43" s="92"/>
      <c r="R43" s="93"/>
    </row>
    <row r="44" spans="1:18" ht="12.2" customHeight="1">
      <c r="B44" s="98"/>
      <c r="C44" s="27"/>
      <c r="D44" s="112"/>
      <c r="O44" s="92"/>
      <c r="P44" s="92"/>
      <c r="Q44" s="92"/>
      <c r="R44" s="93"/>
    </row>
    <row r="45" spans="1:18" ht="12.2" customHeight="1">
      <c r="B45" s="98"/>
      <c r="C45" s="27"/>
      <c r="D45" s="112"/>
      <c r="E45" s="28"/>
      <c r="O45" s="92"/>
      <c r="P45" s="92"/>
      <c r="Q45" s="92"/>
      <c r="R45" s="93"/>
    </row>
    <row r="46" spans="1:18" ht="12.2" customHeight="1">
      <c r="B46" s="98"/>
      <c r="C46" s="27"/>
      <c r="D46" s="112"/>
      <c r="E46" s="30"/>
      <c r="F46" s="28"/>
      <c r="O46" s="92"/>
      <c r="P46" s="92"/>
      <c r="Q46" s="92"/>
      <c r="R46" s="93"/>
    </row>
    <row r="47" spans="1:18" ht="12.2" customHeight="1">
      <c r="B47" s="98"/>
      <c r="C47" s="27"/>
      <c r="D47" s="112"/>
      <c r="F47" s="32"/>
      <c r="G47" s="36"/>
      <c r="O47" s="92"/>
      <c r="P47" s="92"/>
      <c r="Q47" s="92"/>
      <c r="R47" s="93"/>
    </row>
    <row r="48" spans="1:18" ht="12.2" customHeight="1">
      <c r="B48" s="98"/>
      <c r="C48" s="27"/>
      <c r="D48" s="112"/>
      <c r="F48" s="32"/>
      <c r="O48" s="92"/>
      <c r="P48" s="92"/>
      <c r="Q48" s="92"/>
      <c r="R48" s="93"/>
    </row>
    <row r="49" spans="2:18" ht="12.2" customHeight="1">
      <c r="B49" s="98"/>
      <c r="C49" s="27"/>
      <c r="D49" s="112"/>
      <c r="E49" s="28"/>
      <c r="F49" s="30"/>
      <c r="O49" s="92"/>
      <c r="P49" s="92"/>
      <c r="Q49" s="92"/>
      <c r="R49" s="93"/>
    </row>
    <row r="50" spans="2:18" ht="12.2" customHeight="1">
      <c r="B50" s="98"/>
      <c r="C50" s="27"/>
      <c r="D50" s="112"/>
      <c r="E50" s="30"/>
      <c r="O50" s="92"/>
      <c r="P50" s="92"/>
      <c r="Q50" s="92"/>
      <c r="R50" s="93"/>
    </row>
    <row r="51" spans="2:18" ht="12.2" customHeight="1">
      <c r="B51" s="98"/>
      <c r="C51" s="27"/>
      <c r="D51" s="112"/>
      <c r="O51" s="92"/>
      <c r="P51" s="92"/>
      <c r="Q51" s="92"/>
      <c r="R51" s="93"/>
    </row>
    <row r="52" spans="2:18" ht="12.2" customHeight="1">
      <c r="B52" s="111" t="s">
        <v>22</v>
      </c>
      <c r="C52" s="111"/>
      <c r="D52" s="111"/>
      <c r="O52" s="92"/>
      <c r="P52" s="92"/>
      <c r="Q52" s="92"/>
      <c r="R52" s="93"/>
    </row>
    <row r="53" spans="2:18" ht="12.2" customHeight="1">
      <c r="B53" s="98"/>
      <c r="C53" s="27"/>
      <c r="D53" s="112"/>
      <c r="O53" s="92"/>
      <c r="P53" s="92"/>
      <c r="Q53" s="92"/>
      <c r="R53" s="93"/>
    </row>
    <row r="54" spans="2:18" ht="12.2" customHeight="1">
      <c r="B54" s="98"/>
      <c r="C54" s="27"/>
      <c r="D54" s="112"/>
      <c r="E54" s="28"/>
      <c r="F54" s="36"/>
      <c r="O54" s="92"/>
      <c r="P54" s="92"/>
      <c r="Q54" s="92"/>
      <c r="R54" s="93"/>
    </row>
    <row r="55" spans="2:18" ht="12.2" customHeight="1">
      <c r="B55" s="98"/>
      <c r="C55" s="27"/>
      <c r="D55" s="112"/>
      <c r="E55" s="30"/>
      <c r="O55" s="92"/>
      <c r="P55" s="92"/>
      <c r="Q55" s="92"/>
      <c r="R55" s="93"/>
    </row>
    <row r="56" spans="2:18" ht="12.2" customHeight="1">
      <c r="B56" s="98"/>
      <c r="C56" s="27"/>
      <c r="D56" s="112"/>
      <c r="O56" s="92"/>
      <c r="P56" s="92"/>
      <c r="Q56" s="92"/>
      <c r="R56" s="93"/>
    </row>
  </sheetData>
  <mergeCells count="149">
    <mergeCell ref="R35:R36"/>
    <mergeCell ref="R31:R32"/>
    <mergeCell ref="R23:R24"/>
    <mergeCell ref="R25:R26"/>
    <mergeCell ref="R27:R28"/>
    <mergeCell ref="R33:R34"/>
    <mergeCell ref="Q27:Q28"/>
    <mergeCell ref="Q29:Q30"/>
    <mergeCell ref="Q31:Q32"/>
    <mergeCell ref="Q33:Q34"/>
    <mergeCell ref="R29:R30"/>
    <mergeCell ref="R5:R6"/>
    <mergeCell ref="R7:R8"/>
    <mergeCell ref="R9:R10"/>
    <mergeCell ref="R11:R12"/>
    <mergeCell ref="R13:R14"/>
    <mergeCell ref="P5:P6"/>
    <mergeCell ref="Q5:Q6"/>
    <mergeCell ref="Q7:Q8"/>
    <mergeCell ref="Q9:Q10"/>
    <mergeCell ref="Q11:Q12"/>
    <mergeCell ref="P7:P8"/>
    <mergeCell ref="P9:P10"/>
    <mergeCell ref="P11:P12"/>
    <mergeCell ref="R15:R16"/>
    <mergeCell ref="R17:R18"/>
    <mergeCell ref="R19:R20"/>
    <mergeCell ref="R21:R22"/>
    <mergeCell ref="O19:O20"/>
    <mergeCell ref="O21:O22"/>
    <mergeCell ref="O23:O24"/>
    <mergeCell ref="O25:O26"/>
    <mergeCell ref="Q23:Q24"/>
    <mergeCell ref="Q25:Q26"/>
    <mergeCell ref="P19:P20"/>
    <mergeCell ref="P21:P22"/>
    <mergeCell ref="P23:P24"/>
    <mergeCell ref="O15:O16"/>
    <mergeCell ref="P35:P36"/>
    <mergeCell ref="Q13:Q14"/>
    <mergeCell ref="P15:P16"/>
    <mergeCell ref="P25:P26"/>
    <mergeCell ref="Q17:Q18"/>
    <mergeCell ref="Q19:Q20"/>
    <mergeCell ref="Q21:Q22"/>
    <mergeCell ref="P17:P18"/>
    <mergeCell ref="Q15:Q16"/>
    <mergeCell ref="P13:P14"/>
    <mergeCell ref="P27:P28"/>
    <mergeCell ref="P29:P30"/>
    <mergeCell ref="P31:P32"/>
    <mergeCell ref="P33:P34"/>
    <mergeCell ref="Q35:Q36"/>
    <mergeCell ref="O5:O6"/>
    <mergeCell ref="O7:O8"/>
    <mergeCell ref="O9:O10"/>
    <mergeCell ref="O11:O12"/>
    <mergeCell ref="O13:O14"/>
    <mergeCell ref="D50:D51"/>
    <mergeCell ref="D53:D54"/>
    <mergeCell ref="B52:D52"/>
    <mergeCell ref="B27:B28"/>
    <mergeCell ref="B29:B30"/>
    <mergeCell ref="D46:D47"/>
    <mergeCell ref="B50:B51"/>
    <mergeCell ref="B53:B54"/>
    <mergeCell ref="B41:B42"/>
    <mergeCell ref="B44:B45"/>
    <mergeCell ref="D29:D30"/>
    <mergeCell ref="O33:O34"/>
    <mergeCell ref="O35:O36"/>
    <mergeCell ref="O27:O28"/>
    <mergeCell ref="D48:D49"/>
    <mergeCell ref="O31:O32"/>
    <mergeCell ref="O17:O18"/>
    <mergeCell ref="C31:C32"/>
    <mergeCell ref="O29:O30"/>
    <mergeCell ref="D55:D56"/>
    <mergeCell ref="D33:D34"/>
    <mergeCell ref="D35:D36"/>
    <mergeCell ref="D39:D40"/>
    <mergeCell ref="D41:D42"/>
    <mergeCell ref="C25:C26"/>
    <mergeCell ref="C27:C28"/>
    <mergeCell ref="D25:D26"/>
    <mergeCell ref="D27:D28"/>
    <mergeCell ref="C5:C6"/>
    <mergeCell ref="C7:C8"/>
    <mergeCell ref="C9:C10"/>
    <mergeCell ref="C11:C12"/>
    <mergeCell ref="C13:C14"/>
    <mergeCell ref="C15:C16"/>
    <mergeCell ref="C17:C18"/>
    <mergeCell ref="B35:B36"/>
    <mergeCell ref="B39:B40"/>
    <mergeCell ref="C19:C20"/>
    <mergeCell ref="C21:C22"/>
    <mergeCell ref="C23:C24"/>
    <mergeCell ref="C33:C34"/>
    <mergeCell ref="C35:C36"/>
    <mergeCell ref="C29:C30"/>
    <mergeCell ref="A5:A6"/>
    <mergeCell ref="A7:A8"/>
    <mergeCell ref="A9:A10"/>
    <mergeCell ref="A11:A12"/>
    <mergeCell ref="A13:A14"/>
    <mergeCell ref="A15:A16"/>
    <mergeCell ref="A17:A18"/>
    <mergeCell ref="A19:A20"/>
    <mergeCell ref="B55:B56"/>
    <mergeCell ref="B46:B47"/>
    <mergeCell ref="B48:B49"/>
    <mergeCell ref="B43:D43"/>
    <mergeCell ref="D44:D45"/>
    <mergeCell ref="D5:D6"/>
    <mergeCell ref="D7:D8"/>
    <mergeCell ref="D9:D10"/>
    <mergeCell ref="D11:D12"/>
    <mergeCell ref="D13:D14"/>
    <mergeCell ref="D15:D16"/>
    <mergeCell ref="D17:D18"/>
    <mergeCell ref="D31:D32"/>
    <mergeCell ref="D19:D20"/>
    <mergeCell ref="D21:D22"/>
    <mergeCell ref="D23:D24"/>
    <mergeCell ref="A21:A22"/>
    <mergeCell ref="B1:Q1"/>
    <mergeCell ref="D3:O3"/>
    <mergeCell ref="B38:D38"/>
    <mergeCell ref="B19:B20"/>
    <mergeCell ref="B21:B22"/>
    <mergeCell ref="B23:B24"/>
    <mergeCell ref="B25:B26"/>
    <mergeCell ref="A35:A36"/>
    <mergeCell ref="B5:B6"/>
    <mergeCell ref="B7:B8"/>
    <mergeCell ref="B9:B10"/>
    <mergeCell ref="B11:B12"/>
    <mergeCell ref="B13:B14"/>
    <mergeCell ref="B15:B16"/>
    <mergeCell ref="B17:B18"/>
    <mergeCell ref="B31:B32"/>
    <mergeCell ref="B33:B34"/>
    <mergeCell ref="A23:A24"/>
    <mergeCell ref="A25:A26"/>
    <mergeCell ref="A27:A28"/>
    <mergeCell ref="A29:A30"/>
    <mergeCell ref="A31:A32"/>
    <mergeCell ref="A33:A34"/>
  </mergeCells>
  <phoneticPr fontId="28"/>
  <conditionalFormatting sqref="A1:A1048576 B1:B6 B37:D65536 C1:C4 E1:N1048576 D1:D6 R1:R1048576 O1:Q4 O37:Q37 O57:Q65536">
    <cfRule type="expression" dxfId="78" priority="3" stopIfTrue="1">
      <formula>ISERROR</formula>
    </cfRule>
  </conditionalFormatting>
  <conditionalFormatting sqref="B9:B36 C5:C36 D7:D36 O5:Q36">
    <cfRule type="expression" dxfId="77" priority="4" stopIfTrue="1">
      <formula>ISERROR(B5)</formula>
    </cfRule>
  </conditionalFormatting>
  <conditionalFormatting sqref="B7:B8">
    <cfRule type="expression" dxfId="76" priority="2" stopIfTrue="1">
      <formula>ISERROR(B7)</formula>
    </cfRule>
  </conditionalFormatting>
  <conditionalFormatting sqref="O38:Q41">
    <cfRule type="expression" dxfId="75" priority="1" stopIfTrue="1">
      <formula>ISERROR</formula>
    </cfRule>
  </conditionalFormatting>
  <printOptions horizontalCentered="1" verticalCentered="1"/>
  <pageMargins left="0.39370078740157483" right="0.39370078740157483" top="0.59055118110236227" bottom="0.59055118110236227" header="0" footer="0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56"/>
  <sheetViews>
    <sheetView zoomScaleNormal="100" workbookViewId="0"/>
  </sheetViews>
  <sheetFormatPr defaultColWidth="9" defaultRowHeight="13.5"/>
  <cols>
    <col min="1" max="1" width="4.625" style="25" customWidth="1"/>
    <col min="2" max="2" width="11.625" style="25" customWidth="1"/>
    <col min="3" max="3" width="3.125" style="25" customWidth="1"/>
    <col min="4" max="4" width="12.375" style="25" customWidth="1"/>
    <col min="5" max="14" width="3.125" style="25" customWidth="1"/>
    <col min="15" max="15" width="11.625" style="25" customWidth="1"/>
    <col min="16" max="16" width="3.125" style="25" customWidth="1"/>
    <col min="17" max="17" width="12.375" style="25" customWidth="1"/>
    <col min="18" max="18" width="4.375" style="25" customWidth="1"/>
    <col min="19" max="19" width="9" style="25" bestFit="1"/>
    <col min="20" max="16384" width="9" style="25"/>
  </cols>
  <sheetData>
    <row r="1" spans="1:18" ht="14.25">
      <c r="B1" s="97" t="str">
        <f>男子Ｓ!B1</f>
        <v>令和４年度　岐阜県高等学校テニス新人大会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3" spans="1:18" ht="14.25">
      <c r="D3" s="97" t="s">
        <v>23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26"/>
    </row>
    <row r="5" spans="1:18" ht="15" customHeight="1">
      <c r="A5" s="98">
        <v>1</v>
      </c>
      <c r="B5" s="98" t="str">
        <f>データ!U45</f>
        <v>杉山　七菜</v>
      </c>
      <c r="C5" s="98">
        <f>データ!V45</f>
        <v>2</v>
      </c>
      <c r="D5" s="112" t="str">
        <f>データ!W45</f>
        <v>県岐阜商</v>
      </c>
      <c r="O5" s="98" t="str">
        <f>データ!U49</f>
        <v>佐野　愛鈴</v>
      </c>
      <c r="P5" s="98">
        <f>データ!V49</f>
        <v>1</v>
      </c>
      <c r="Q5" s="112" t="str">
        <f>データ!W49</f>
        <v>県岐阜商</v>
      </c>
      <c r="R5" s="98">
        <v>17</v>
      </c>
    </row>
    <row r="6" spans="1:18" ht="15" customHeight="1">
      <c r="A6" s="98"/>
      <c r="B6" s="98"/>
      <c r="C6" s="98"/>
      <c r="D6" s="112"/>
      <c r="E6" s="28"/>
      <c r="N6" s="29"/>
      <c r="O6" s="98"/>
      <c r="P6" s="98"/>
      <c r="Q6" s="112"/>
      <c r="R6" s="98"/>
    </row>
    <row r="7" spans="1:18" ht="15" customHeight="1">
      <c r="A7" s="98">
        <v>2</v>
      </c>
      <c r="B7" s="98" t="str">
        <f>IFERROR(VLOOKUP(A7,データ!$K$3:$N$26,2,0),"")</f>
        <v>上原　綺里</v>
      </c>
      <c r="C7" s="98">
        <f>IFERROR(VLOOKUP(A7,データ!$K$3:$N$26,3,0),"")</f>
        <v>1</v>
      </c>
      <c r="D7" s="112" t="str">
        <f>IFERROR(VLOOKUP(A7,データ!$K$3:$N$26,4,0),"")</f>
        <v>岐阜</v>
      </c>
      <c r="E7" s="30"/>
      <c r="F7" s="28"/>
      <c r="M7" s="29"/>
      <c r="N7" s="31"/>
      <c r="O7" s="98" t="str">
        <f>VLOOKUP(R7,データ!$K$3:$N$26,2,0)</f>
        <v>片岡　心菜</v>
      </c>
      <c r="P7" s="98">
        <f>VLOOKUP(R7,データ!$K$3:$N$26,3,0)</f>
        <v>1</v>
      </c>
      <c r="Q7" s="112" t="str">
        <f>VLOOKUP(R7,データ!$K$3:$N$26,4,0)</f>
        <v>関商工</v>
      </c>
      <c r="R7" s="98">
        <v>18</v>
      </c>
    </row>
    <row r="8" spans="1:18" ht="15" customHeight="1">
      <c r="A8" s="98"/>
      <c r="B8" s="98"/>
      <c r="C8" s="98"/>
      <c r="D8" s="112"/>
      <c r="F8" s="32"/>
      <c r="M8" s="33"/>
      <c r="O8" s="98"/>
      <c r="P8" s="98"/>
      <c r="Q8" s="112"/>
      <c r="R8" s="98"/>
    </row>
    <row r="9" spans="1:18" ht="15" customHeight="1">
      <c r="A9" s="98">
        <v>3</v>
      </c>
      <c r="B9" s="98" t="str">
        <f>IFERROR(VLOOKUP(A9,データ!$K$3:$N$26,2,0),"")</f>
        <v>山田　莉子</v>
      </c>
      <c r="C9" s="98">
        <f>IFERROR(VLOOKUP(A9,データ!$K$3:$N$26,3,0),"")</f>
        <v>2</v>
      </c>
      <c r="D9" s="112" t="str">
        <f>IFERROR(VLOOKUP(A9,データ!$K$3:$N$26,4,0),"")</f>
        <v>大垣南</v>
      </c>
      <c r="F9" s="32"/>
      <c r="G9" s="28"/>
      <c r="L9" s="29"/>
      <c r="M9" s="33"/>
      <c r="O9" s="98" t="str">
        <f>VLOOKUP(R9,データ!$K$3:$N$26,2,0)</f>
        <v>常冨　愛菜</v>
      </c>
      <c r="P9" s="98">
        <f>VLOOKUP(R9,データ!$K$3:$N$26,3,0)</f>
        <v>2</v>
      </c>
      <c r="Q9" s="112" t="str">
        <f>VLOOKUP(R9,データ!$K$3:$N$26,4,0)</f>
        <v>各務原</v>
      </c>
      <c r="R9" s="98">
        <v>19</v>
      </c>
    </row>
    <row r="10" spans="1:18" ht="15" customHeight="1">
      <c r="A10" s="98"/>
      <c r="B10" s="98"/>
      <c r="C10" s="98"/>
      <c r="D10" s="112"/>
      <c r="E10" s="28"/>
      <c r="F10" s="30"/>
      <c r="G10" s="32"/>
      <c r="L10" s="33"/>
      <c r="M10" s="31"/>
      <c r="N10" s="29"/>
      <c r="O10" s="98"/>
      <c r="P10" s="98"/>
      <c r="Q10" s="112"/>
      <c r="R10" s="98"/>
    </row>
    <row r="11" spans="1:18" ht="15" customHeight="1">
      <c r="A11" s="98">
        <v>4</v>
      </c>
      <c r="B11" s="98" t="str">
        <f>IFERROR(VLOOKUP(A11,データ!$K$3:$N$26,2,0),"")</f>
        <v>兼松　留梨</v>
      </c>
      <c r="C11" s="98">
        <f>IFERROR(VLOOKUP(A11,データ!$K$3:$N$26,3,0),"")</f>
        <v>2</v>
      </c>
      <c r="D11" s="112" t="str">
        <f>IFERROR(VLOOKUP(A11,データ!$K$3:$N$26,4,0),"")</f>
        <v>関商工</v>
      </c>
      <c r="E11" s="30"/>
      <c r="G11" s="32"/>
      <c r="L11" s="33"/>
      <c r="N11" s="31"/>
      <c r="O11" s="98" t="str">
        <f>VLOOKUP(R11,データ!$K$3:$N$26,2,0)</f>
        <v>田牧　里渉</v>
      </c>
      <c r="P11" s="98">
        <f>VLOOKUP(R11,データ!$K$3:$N$26,3,0)</f>
        <v>1</v>
      </c>
      <c r="Q11" s="112" t="str">
        <f>VLOOKUP(R11,データ!$K$3:$N$26,4,0)</f>
        <v>多治見北</v>
      </c>
      <c r="R11" s="98">
        <v>20</v>
      </c>
    </row>
    <row r="12" spans="1:18" ht="15" customHeight="1">
      <c r="A12" s="98"/>
      <c r="B12" s="98"/>
      <c r="C12" s="98"/>
      <c r="D12" s="112"/>
      <c r="G12" s="32"/>
      <c r="L12" s="33"/>
      <c r="O12" s="98"/>
      <c r="P12" s="98"/>
      <c r="Q12" s="112"/>
      <c r="R12" s="98"/>
    </row>
    <row r="13" spans="1:18" ht="15" customHeight="1">
      <c r="A13" s="98">
        <v>5</v>
      </c>
      <c r="B13" s="98" t="str">
        <f>VLOOKUP(A13,データ!$K$3:$N$26,2,0)</f>
        <v>木股　弥子</v>
      </c>
      <c r="C13" s="98">
        <f>VLOOKUP(A13,データ!$K$3:$N$26,3,0)</f>
        <v>1</v>
      </c>
      <c r="D13" s="112" t="str">
        <f>VLOOKUP(A13,データ!$K$3:$N$26,4,0)</f>
        <v>加納</v>
      </c>
      <c r="G13" s="32"/>
      <c r="H13" s="28"/>
      <c r="K13" s="29"/>
      <c r="L13" s="33"/>
      <c r="O13" s="98" t="str">
        <f>VLOOKUP(R13,データ!$K$3:$N$26,2,0)</f>
        <v>秋山　明曖</v>
      </c>
      <c r="P13" s="98">
        <f>VLOOKUP(R13,データ!$K$3:$N$26,3,0)</f>
        <v>2</v>
      </c>
      <c r="Q13" s="112" t="str">
        <f>VLOOKUP(R13,データ!$K$3:$N$26,4,0)</f>
        <v>東濃実</v>
      </c>
      <c r="R13" s="98">
        <v>21</v>
      </c>
    </row>
    <row r="14" spans="1:18" ht="15" customHeight="1">
      <c r="A14" s="98"/>
      <c r="B14" s="98"/>
      <c r="C14" s="98"/>
      <c r="D14" s="112"/>
      <c r="E14" s="28"/>
      <c r="G14" s="32"/>
      <c r="H14" s="32"/>
      <c r="K14" s="33"/>
      <c r="L14" s="33"/>
      <c r="N14" s="29"/>
      <c r="O14" s="98"/>
      <c r="P14" s="98"/>
      <c r="Q14" s="112"/>
      <c r="R14" s="98"/>
    </row>
    <row r="15" spans="1:18" ht="15" customHeight="1">
      <c r="A15" s="98">
        <v>6</v>
      </c>
      <c r="B15" s="98" t="str">
        <f>VLOOKUP(A15,データ!$K$3:$N$26,2,0)</f>
        <v>鈴木　蒼依</v>
      </c>
      <c r="C15" s="98">
        <f>VLOOKUP(A15,データ!$K$3:$N$26,3,0)</f>
        <v>2</v>
      </c>
      <c r="D15" s="112" t="str">
        <f>VLOOKUP(A15,データ!$K$3:$N$26,4,0)</f>
        <v>多治見北</v>
      </c>
      <c r="E15" s="30"/>
      <c r="F15" s="28"/>
      <c r="G15" s="32"/>
      <c r="H15" s="32"/>
      <c r="K15" s="33"/>
      <c r="L15" s="33"/>
      <c r="M15" s="29"/>
      <c r="N15" s="31"/>
      <c r="O15" s="98" t="str">
        <f>VLOOKUP(R15,データ!$K$3:$N$26,2,0)</f>
        <v>工藤　朱音</v>
      </c>
      <c r="P15" s="98">
        <f>VLOOKUP(R15,データ!$K$3:$N$26,3,0)</f>
        <v>1</v>
      </c>
      <c r="Q15" s="112" t="str">
        <f>VLOOKUP(R15,データ!$K$3:$N$26,4,0)</f>
        <v>麗澤瑞浪</v>
      </c>
      <c r="R15" s="98">
        <v>22</v>
      </c>
    </row>
    <row r="16" spans="1:18" ht="15" customHeight="1">
      <c r="A16" s="98"/>
      <c r="B16" s="98"/>
      <c r="C16" s="98"/>
      <c r="D16" s="112"/>
      <c r="F16" s="32"/>
      <c r="G16" s="30"/>
      <c r="H16" s="32"/>
      <c r="K16" s="33"/>
      <c r="L16" s="31"/>
      <c r="M16" s="33"/>
      <c r="O16" s="98"/>
      <c r="P16" s="98"/>
      <c r="Q16" s="112"/>
      <c r="R16" s="98"/>
    </row>
    <row r="17" spans="1:18" ht="15" customHeight="1">
      <c r="A17" s="98">
        <v>7</v>
      </c>
      <c r="B17" s="98" t="str">
        <f>VLOOKUP(A17,データ!$K$3:$N$26,2,0)</f>
        <v>片岡　新菜</v>
      </c>
      <c r="C17" s="98">
        <f>VLOOKUP(A17,データ!$K$3:$N$26,3,0)</f>
        <v>2</v>
      </c>
      <c r="D17" s="112" t="str">
        <f>VLOOKUP(A17,データ!$K$3:$N$26,4,0)</f>
        <v>岐阜東</v>
      </c>
      <c r="F17" s="32"/>
      <c r="H17" s="32"/>
      <c r="K17" s="33"/>
      <c r="M17" s="33"/>
      <c r="O17" s="98" t="str">
        <f>VLOOKUP(R17,データ!$K$3:$N$26,2,0)</f>
        <v>横山　凜帆</v>
      </c>
      <c r="P17" s="98">
        <f>VLOOKUP(R17,データ!$K$3:$N$26,3,0)</f>
        <v>2</v>
      </c>
      <c r="Q17" s="112" t="str">
        <f>VLOOKUP(R17,データ!$K$3:$N$26,4,0)</f>
        <v>岐阜北</v>
      </c>
      <c r="R17" s="98">
        <v>23</v>
      </c>
    </row>
    <row r="18" spans="1:18" ht="15" customHeight="1">
      <c r="A18" s="98"/>
      <c r="B18" s="98"/>
      <c r="C18" s="98"/>
      <c r="D18" s="112"/>
      <c r="E18" s="28"/>
      <c r="F18" s="30"/>
      <c r="H18" s="32"/>
      <c r="K18" s="33"/>
      <c r="M18" s="31"/>
      <c r="N18" s="29"/>
      <c r="O18" s="98"/>
      <c r="P18" s="98"/>
      <c r="Q18" s="112"/>
      <c r="R18" s="98"/>
    </row>
    <row r="19" spans="1:18" ht="15" customHeight="1">
      <c r="A19" s="98">
        <v>8</v>
      </c>
      <c r="B19" s="98" t="str">
        <f>データ!U59</f>
        <v>酒井　菜帆</v>
      </c>
      <c r="C19" s="98">
        <f>データ!V59</f>
        <v>1</v>
      </c>
      <c r="D19" s="112" t="str">
        <f>データ!W59</f>
        <v>県岐阜商</v>
      </c>
      <c r="E19" s="30"/>
      <c r="H19" s="32"/>
      <c r="K19" s="33"/>
      <c r="N19" s="31"/>
      <c r="O19" s="98" t="str">
        <f>データ!U55</f>
        <v>大野　　暖</v>
      </c>
      <c r="P19" s="98">
        <f>データ!V55</f>
        <v>1</v>
      </c>
      <c r="Q19" s="112" t="str">
        <f>データ!W55</f>
        <v>県岐阜商</v>
      </c>
      <c r="R19" s="98">
        <v>24</v>
      </c>
    </row>
    <row r="20" spans="1:18" ht="15" customHeight="1">
      <c r="A20" s="98"/>
      <c r="B20" s="98"/>
      <c r="C20" s="98"/>
      <c r="D20" s="112"/>
      <c r="H20" s="32"/>
      <c r="I20" s="34"/>
      <c r="J20" s="36"/>
      <c r="K20" s="33"/>
      <c r="O20" s="98"/>
      <c r="P20" s="98"/>
      <c r="Q20" s="112"/>
      <c r="R20" s="98"/>
    </row>
    <row r="21" spans="1:18" ht="15" customHeight="1">
      <c r="A21" s="98">
        <v>9</v>
      </c>
      <c r="B21" s="98" t="str">
        <f>データ!U53</f>
        <v>向山　莉央</v>
      </c>
      <c r="C21" s="98">
        <f>データ!V53</f>
        <v>1</v>
      </c>
      <c r="D21" s="112" t="str">
        <f>データ!W53</f>
        <v>県岐阜商</v>
      </c>
      <c r="H21" s="32"/>
      <c r="K21" s="33"/>
      <c r="O21" s="98" t="str">
        <f>データ!U57</f>
        <v>村山　瑚都</v>
      </c>
      <c r="P21" s="98">
        <f>データ!V57</f>
        <v>2</v>
      </c>
      <c r="Q21" s="112" t="str">
        <f>データ!W57</f>
        <v>県岐阜商</v>
      </c>
      <c r="R21" s="98">
        <v>25</v>
      </c>
    </row>
    <row r="22" spans="1:18" ht="15" customHeight="1">
      <c r="A22" s="98"/>
      <c r="B22" s="98"/>
      <c r="C22" s="98"/>
      <c r="D22" s="112"/>
      <c r="E22" s="28"/>
      <c r="H22" s="32"/>
      <c r="K22" s="33"/>
      <c r="N22" s="29"/>
      <c r="O22" s="98"/>
      <c r="P22" s="98"/>
      <c r="Q22" s="112"/>
      <c r="R22" s="98"/>
    </row>
    <row r="23" spans="1:18" ht="15" customHeight="1">
      <c r="A23" s="98">
        <v>10</v>
      </c>
      <c r="B23" s="98" t="str">
        <f>VLOOKUP(A23,データ!$K$3:$N$26,2,0)</f>
        <v>平光　更彩</v>
      </c>
      <c r="C23" s="98">
        <f>VLOOKUP(A23,データ!$K$3:$N$26,3,0)</f>
        <v>1</v>
      </c>
      <c r="D23" s="112" t="str">
        <f>VLOOKUP(A23,データ!$K$3:$N$26,4,0)</f>
        <v>岐阜北</v>
      </c>
      <c r="E23" s="30"/>
      <c r="F23" s="28"/>
      <c r="H23" s="32"/>
      <c r="K23" s="33"/>
      <c r="M23" s="29"/>
      <c r="N23" s="31"/>
      <c r="O23" s="98" t="str">
        <f>VLOOKUP(R23,データ!$K$3:$N$26,2,0)</f>
        <v>田中　愛美</v>
      </c>
      <c r="P23" s="98">
        <f>VLOOKUP(R23,データ!$K$3:$N$26,3,0)</f>
        <v>2</v>
      </c>
      <c r="Q23" s="112" t="str">
        <f>VLOOKUP(R23,データ!$K$3:$N$26,4,0)</f>
        <v>大垣北</v>
      </c>
      <c r="R23" s="98">
        <v>26</v>
      </c>
    </row>
    <row r="24" spans="1:18" ht="15" customHeight="1">
      <c r="A24" s="98"/>
      <c r="B24" s="98"/>
      <c r="C24" s="98"/>
      <c r="D24" s="112"/>
      <c r="F24" s="32"/>
      <c r="H24" s="32"/>
      <c r="K24" s="33"/>
      <c r="M24" s="33"/>
      <c r="O24" s="98"/>
      <c r="P24" s="98"/>
      <c r="Q24" s="112"/>
      <c r="R24" s="98"/>
    </row>
    <row r="25" spans="1:18" ht="15" customHeight="1">
      <c r="A25" s="98">
        <v>11</v>
      </c>
      <c r="B25" s="98" t="str">
        <f>VLOOKUP(A25,データ!$K$3:$N$26,2,0)</f>
        <v>吉村　知優</v>
      </c>
      <c r="C25" s="98">
        <f>VLOOKUP(A25,データ!$K$3:$N$26,3,0)</f>
        <v>1</v>
      </c>
      <c r="D25" s="112" t="str">
        <f>VLOOKUP(A25,データ!$K$3:$N$26,4,0)</f>
        <v>可児</v>
      </c>
      <c r="F25" s="32"/>
      <c r="G25" s="28"/>
      <c r="H25" s="32"/>
      <c r="K25" s="33"/>
      <c r="L25" s="29"/>
      <c r="M25" s="33"/>
      <c r="O25" s="98" t="str">
        <f>VLOOKUP(R25,データ!$K$3:$N$26,2,0)</f>
        <v>亀山　紗希</v>
      </c>
      <c r="P25" s="98">
        <f>VLOOKUP(R25,データ!$K$3:$N$26,3,0)</f>
        <v>1</v>
      </c>
      <c r="Q25" s="112" t="str">
        <f>VLOOKUP(R25,データ!$K$3:$N$26,4,0)</f>
        <v>加納</v>
      </c>
      <c r="R25" s="98">
        <v>27</v>
      </c>
    </row>
    <row r="26" spans="1:18" ht="15" customHeight="1">
      <c r="A26" s="98"/>
      <c r="B26" s="98"/>
      <c r="C26" s="98"/>
      <c r="D26" s="112"/>
      <c r="E26" s="28"/>
      <c r="F26" s="30"/>
      <c r="G26" s="32"/>
      <c r="H26" s="32"/>
      <c r="K26" s="33"/>
      <c r="L26" s="33"/>
      <c r="M26" s="31"/>
      <c r="N26" s="29"/>
      <c r="O26" s="98"/>
      <c r="P26" s="98"/>
      <c r="Q26" s="112"/>
      <c r="R26" s="98"/>
    </row>
    <row r="27" spans="1:18" ht="15" customHeight="1">
      <c r="A27" s="98">
        <v>12</v>
      </c>
      <c r="B27" s="98" t="str">
        <f>VLOOKUP(A27,データ!$K$3:$N$26,2,0)</f>
        <v>今井　心音</v>
      </c>
      <c r="C27" s="98">
        <f>VLOOKUP(A27,データ!$K$3:$N$26,3,0)</f>
        <v>2</v>
      </c>
      <c r="D27" s="112" t="str">
        <f>VLOOKUP(A27,データ!$K$3:$N$26,4,0)</f>
        <v>県岐阜商</v>
      </c>
      <c r="E27" s="30"/>
      <c r="G27" s="32"/>
      <c r="H27" s="32"/>
      <c r="K27" s="33"/>
      <c r="L27" s="33"/>
      <c r="N27" s="31"/>
      <c r="O27" s="98" t="str">
        <f>VLOOKUP(R27,データ!$K$3:$N$26,2,0)</f>
        <v>三島　黎空</v>
      </c>
      <c r="P27" s="98">
        <f>VLOOKUP(R27,データ!$K$3:$N$26,3,0)</f>
        <v>2</v>
      </c>
      <c r="Q27" s="112" t="str">
        <f>VLOOKUP(R27,データ!$K$3:$N$26,4,0)</f>
        <v>関</v>
      </c>
      <c r="R27" s="98">
        <v>28</v>
      </c>
    </row>
    <row r="28" spans="1:18" ht="15" customHeight="1">
      <c r="A28" s="98"/>
      <c r="B28" s="98"/>
      <c r="C28" s="98"/>
      <c r="D28" s="112"/>
      <c r="G28" s="32"/>
      <c r="H28" s="30"/>
      <c r="K28" s="31"/>
      <c r="L28" s="33"/>
      <c r="O28" s="98"/>
      <c r="P28" s="98"/>
      <c r="Q28" s="112"/>
      <c r="R28" s="98"/>
    </row>
    <row r="29" spans="1:18" ht="15" customHeight="1">
      <c r="A29" s="98">
        <v>13</v>
      </c>
      <c r="B29" s="98" t="str">
        <f>VLOOKUP(A29,データ!$K$3:$N$26,2,0)</f>
        <v>田口　心優</v>
      </c>
      <c r="C29" s="98">
        <f>VLOOKUP(A29,データ!$K$3:$N$26,3,0)</f>
        <v>1</v>
      </c>
      <c r="D29" s="112" t="str">
        <f>VLOOKUP(A29,データ!$K$3:$N$26,4,0)</f>
        <v>関</v>
      </c>
      <c r="G29" s="32"/>
      <c r="L29" s="33"/>
      <c r="O29" s="98" t="str">
        <f>VLOOKUP(R29,データ!$K$3:$N$26,2,0)</f>
        <v>藤田　夏遙</v>
      </c>
      <c r="P29" s="98">
        <f>VLOOKUP(R29,データ!$K$3:$N$26,3,0)</f>
        <v>1</v>
      </c>
      <c r="Q29" s="112" t="str">
        <f>VLOOKUP(R29,データ!$K$3:$N$26,4,0)</f>
        <v>郡上</v>
      </c>
      <c r="R29" s="98">
        <v>29</v>
      </c>
    </row>
    <row r="30" spans="1:18" ht="15" customHeight="1">
      <c r="A30" s="98"/>
      <c r="B30" s="98"/>
      <c r="C30" s="98"/>
      <c r="D30" s="112"/>
      <c r="E30" s="28"/>
      <c r="G30" s="32"/>
      <c r="L30" s="33"/>
      <c r="N30" s="29"/>
      <c r="O30" s="98"/>
      <c r="P30" s="98"/>
      <c r="Q30" s="112"/>
      <c r="R30" s="98"/>
    </row>
    <row r="31" spans="1:18" ht="15" customHeight="1">
      <c r="A31" s="98">
        <v>14</v>
      </c>
      <c r="B31" s="98" t="str">
        <f>VLOOKUP(A31,データ!$K$3:$N$26,2,0)</f>
        <v>堀　　みう</v>
      </c>
      <c r="C31" s="98">
        <f>VLOOKUP(A31,データ!$K$3:$N$26,3,0)</f>
        <v>1</v>
      </c>
      <c r="D31" s="112" t="str">
        <f>VLOOKUP(A31,データ!$K$3:$N$26,4,0)</f>
        <v>大垣北</v>
      </c>
      <c r="E31" s="30"/>
      <c r="F31" s="28"/>
      <c r="G31" s="32"/>
      <c r="L31" s="33"/>
      <c r="M31" s="29"/>
      <c r="N31" s="31"/>
      <c r="O31" s="98" t="str">
        <f>VLOOKUP(R31,データ!$K$3:$N$26,2,0)</f>
        <v>岡部　芹耶</v>
      </c>
      <c r="P31" s="98">
        <f>VLOOKUP(R31,データ!$K$3:$N$26,3,0)</f>
        <v>2</v>
      </c>
      <c r="Q31" s="112" t="str">
        <f>VLOOKUP(R31,データ!$K$3:$N$26,4,0)</f>
        <v>各務原</v>
      </c>
      <c r="R31" s="98">
        <v>30</v>
      </c>
    </row>
    <row r="32" spans="1:18" ht="15" customHeight="1">
      <c r="A32" s="98"/>
      <c r="B32" s="98"/>
      <c r="C32" s="98"/>
      <c r="D32" s="112"/>
      <c r="F32" s="32"/>
      <c r="G32" s="30"/>
      <c r="L32" s="31"/>
      <c r="M32" s="33"/>
      <c r="O32" s="98"/>
      <c r="P32" s="98"/>
      <c r="Q32" s="112"/>
      <c r="R32" s="98"/>
    </row>
    <row r="33" spans="1:18" ht="15" customHeight="1">
      <c r="A33" s="98">
        <v>15</v>
      </c>
      <c r="B33" s="98" t="str">
        <f>VLOOKUP(A33,データ!$K$3:$N$26,2,0)</f>
        <v>板津奈菜可</v>
      </c>
      <c r="C33" s="98">
        <f>VLOOKUP(A33,データ!$K$3:$N$26,3,0)</f>
        <v>2</v>
      </c>
      <c r="D33" s="112" t="str">
        <f>VLOOKUP(A33,データ!$K$3:$N$26,4,0)</f>
        <v>関商工</v>
      </c>
      <c r="F33" s="32"/>
      <c r="M33" s="33"/>
      <c r="O33" s="98" t="str">
        <f>VLOOKUP(R33,データ!$K$3:$N$26,2,0)</f>
        <v>太宰　智海</v>
      </c>
      <c r="P33" s="98">
        <f>VLOOKUP(R33,データ!$K$3:$N$26,3,0)</f>
        <v>2</v>
      </c>
      <c r="Q33" s="112" t="str">
        <f>VLOOKUP(R33,データ!$K$3:$N$26,4,0)</f>
        <v>大垣南</v>
      </c>
      <c r="R33" s="98">
        <v>31</v>
      </c>
    </row>
    <row r="34" spans="1:18" ht="15" customHeight="1">
      <c r="A34" s="98"/>
      <c r="B34" s="98"/>
      <c r="C34" s="98"/>
      <c r="D34" s="112"/>
      <c r="E34" s="28"/>
      <c r="F34" s="30"/>
      <c r="M34" s="31"/>
      <c r="N34" s="29"/>
      <c r="O34" s="98"/>
      <c r="P34" s="98"/>
      <c r="Q34" s="112"/>
      <c r="R34" s="98"/>
    </row>
    <row r="35" spans="1:18" ht="15" customHeight="1">
      <c r="A35" s="98">
        <v>16</v>
      </c>
      <c r="B35" s="98" t="str">
        <f>データ!U51</f>
        <v>白橋　乃詠</v>
      </c>
      <c r="C35" s="98">
        <f>データ!V51</f>
        <v>1</v>
      </c>
      <c r="D35" s="112" t="str">
        <f>データ!W51</f>
        <v>加納</v>
      </c>
      <c r="E35" s="30"/>
      <c r="N35" s="31"/>
      <c r="O35" s="98" t="str">
        <f>データ!U47</f>
        <v>山田　奈々</v>
      </c>
      <c r="P35" s="98">
        <f>データ!V47</f>
        <v>2</v>
      </c>
      <c r="Q35" s="112" t="str">
        <f>データ!W47</f>
        <v>麗澤瑞浪</v>
      </c>
      <c r="R35" s="98">
        <v>32</v>
      </c>
    </row>
    <row r="36" spans="1:18" ht="15" customHeight="1">
      <c r="A36" s="98"/>
      <c r="B36" s="98"/>
      <c r="C36" s="98"/>
      <c r="D36" s="112"/>
      <c r="O36" s="98"/>
      <c r="P36" s="98"/>
      <c r="Q36" s="112"/>
      <c r="R36" s="98"/>
    </row>
    <row r="37" spans="1:18" ht="15" customHeight="1">
      <c r="O37" s="94"/>
      <c r="P37" s="94"/>
      <c r="Q37" s="94"/>
      <c r="R37" s="94"/>
    </row>
    <row r="38" spans="1:18" ht="12.2" customHeight="1">
      <c r="B38" s="111" t="s">
        <v>20</v>
      </c>
      <c r="C38" s="111"/>
      <c r="D38" s="111"/>
      <c r="O38" s="92"/>
      <c r="P38" s="92"/>
      <c r="Q38" s="92"/>
      <c r="R38" s="93"/>
    </row>
    <row r="39" spans="1:18" ht="12.2" customHeight="1">
      <c r="B39" s="98"/>
      <c r="C39" s="27"/>
      <c r="D39" s="112"/>
      <c r="O39" s="92"/>
      <c r="P39" s="92"/>
      <c r="Q39" s="92"/>
      <c r="R39" s="93"/>
    </row>
    <row r="40" spans="1:18" ht="12.2" customHeight="1">
      <c r="B40" s="98"/>
      <c r="C40" s="27"/>
      <c r="D40" s="112"/>
      <c r="E40" s="28"/>
      <c r="F40" s="36"/>
      <c r="O40" s="92"/>
      <c r="P40" s="92"/>
      <c r="Q40" s="92"/>
      <c r="R40" s="93"/>
    </row>
    <row r="41" spans="1:18" ht="12.2" customHeight="1">
      <c r="B41" s="98"/>
      <c r="C41" s="27"/>
      <c r="D41" s="112"/>
      <c r="E41" s="30"/>
      <c r="O41" s="92"/>
      <c r="P41" s="92"/>
      <c r="Q41" s="92"/>
      <c r="R41" s="93"/>
    </row>
    <row r="42" spans="1:18" ht="12.2" customHeight="1">
      <c r="B42" s="98"/>
      <c r="C42" s="27"/>
      <c r="D42" s="112"/>
      <c r="O42" s="92"/>
      <c r="P42" s="92"/>
      <c r="Q42" s="92"/>
      <c r="R42" s="93"/>
    </row>
    <row r="43" spans="1:18" ht="12.2" customHeight="1">
      <c r="B43" s="111" t="s">
        <v>21</v>
      </c>
      <c r="C43" s="111"/>
      <c r="D43" s="111"/>
      <c r="O43" s="92"/>
      <c r="P43" s="92"/>
      <c r="Q43" s="92"/>
      <c r="R43" s="93"/>
    </row>
    <row r="44" spans="1:18" ht="12.2" customHeight="1">
      <c r="B44" s="98"/>
      <c r="C44" s="27"/>
      <c r="D44" s="112"/>
      <c r="O44" s="92"/>
      <c r="P44" s="92"/>
      <c r="Q44" s="92"/>
      <c r="R44" s="93"/>
    </row>
    <row r="45" spans="1:18" ht="12.2" customHeight="1">
      <c r="B45" s="98"/>
      <c r="C45" s="27"/>
      <c r="D45" s="112"/>
      <c r="E45" s="28"/>
      <c r="O45" s="92"/>
      <c r="P45" s="92"/>
      <c r="Q45" s="92"/>
      <c r="R45" s="93"/>
    </row>
    <row r="46" spans="1:18" ht="12.2" customHeight="1">
      <c r="B46" s="98"/>
      <c r="C46" s="27"/>
      <c r="D46" s="112"/>
      <c r="E46" s="30"/>
      <c r="F46" s="28"/>
      <c r="O46" s="92"/>
      <c r="P46" s="92"/>
      <c r="Q46" s="92"/>
      <c r="R46" s="93"/>
    </row>
    <row r="47" spans="1:18" ht="12.2" customHeight="1">
      <c r="B47" s="98"/>
      <c r="C47" s="27"/>
      <c r="D47" s="112"/>
      <c r="F47" s="32"/>
      <c r="G47" s="36"/>
      <c r="O47" s="92"/>
      <c r="P47" s="92"/>
      <c r="Q47" s="92"/>
      <c r="R47" s="93"/>
    </row>
    <row r="48" spans="1:18" ht="12.2" customHeight="1">
      <c r="B48" s="98"/>
      <c r="C48" s="27"/>
      <c r="D48" s="112"/>
      <c r="F48" s="32"/>
      <c r="O48" s="92"/>
      <c r="P48" s="92"/>
      <c r="Q48" s="92"/>
      <c r="R48" s="93"/>
    </row>
    <row r="49" spans="2:18" ht="12.2" customHeight="1">
      <c r="B49" s="98"/>
      <c r="C49" s="27"/>
      <c r="D49" s="112"/>
      <c r="E49" s="28"/>
      <c r="F49" s="30"/>
      <c r="O49" s="92"/>
      <c r="P49" s="92"/>
      <c r="Q49" s="92"/>
      <c r="R49" s="93"/>
    </row>
    <row r="50" spans="2:18" ht="12.2" customHeight="1">
      <c r="B50" s="98"/>
      <c r="C50" s="27"/>
      <c r="D50" s="112"/>
      <c r="E50" s="30"/>
      <c r="O50" s="92"/>
      <c r="P50" s="92"/>
      <c r="Q50" s="92"/>
      <c r="R50" s="93"/>
    </row>
    <row r="51" spans="2:18" ht="12.2" customHeight="1">
      <c r="B51" s="98"/>
      <c r="C51" s="27"/>
      <c r="D51" s="112"/>
      <c r="O51" s="92"/>
      <c r="P51" s="92"/>
      <c r="Q51" s="92"/>
      <c r="R51" s="93"/>
    </row>
    <row r="52" spans="2:18" ht="12.2" customHeight="1">
      <c r="B52" s="111" t="s">
        <v>22</v>
      </c>
      <c r="C52" s="111"/>
      <c r="D52" s="111"/>
      <c r="O52" s="92"/>
      <c r="P52" s="92"/>
      <c r="Q52" s="92"/>
      <c r="R52" s="93"/>
    </row>
    <row r="53" spans="2:18" ht="12.2" customHeight="1">
      <c r="B53" s="98"/>
      <c r="C53" s="27"/>
      <c r="D53" s="112"/>
      <c r="O53" s="92"/>
      <c r="P53" s="92"/>
      <c r="Q53" s="92"/>
      <c r="R53" s="93"/>
    </row>
    <row r="54" spans="2:18" ht="12.2" customHeight="1">
      <c r="B54" s="98"/>
      <c r="C54" s="27"/>
      <c r="D54" s="112"/>
      <c r="E54" s="28"/>
      <c r="F54" s="36"/>
      <c r="O54" s="92"/>
      <c r="P54" s="92"/>
      <c r="Q54" s="92"/>
      <c r="R54" s="93"/>
    </row>
    <row r="55" spans="2:18" ht="12.2" customHeight="1">
      <c r="B55" s="98"/>
      <c r="C55" s="27"/>
      <c r="D55" s="112"/>
      <c r="E55" s="30"/>
      <c r="O55" s="92"/>
      <c r="P55" s="92"/>
      <c r="Q55" s="92"/>
      <c r="R55" s="93"/>
    </row>
    <row r="56" spans="2:18" ht="12.2" customHeight="1">
      <c r="B56" s="98"/>
      <c r="C56" s="27"/>
      <c r="D56" s="112"/>
      <c r="O56" s="92"/>
      <c r="P56" s="92"/>
      <c r="Q56" s="92"/>
      <c r="R56" s="93"/>
    </row>
  </sheetData>
  <mergeCells count="149">
    <mergeCell ref="R35:R36"/>
    <mergeCell ref="R31:R32"/>
    <mergeCell ref="R23:R24"/>
    <mergeCell ref="R25:R26"/>
    <mergeCell ref="R27:R28"/>
    <mergeCell ref="R33:R34"/>
    <mergeCell ref="Q27:Q28"/>
    <mergeCell ref="Q29:Q30"/>
    <mergeCell ref="Q31:Q32"/>
    <mergeCell ref="Q33:Q34"/>
    <mergeCell ref="R29:R30"/>
    <mergeCell ref="R5:R6"/>
    <mergeCell ref="R7:R8"/>
    <mergeCell ref="R9:R10"/>
    <mergeCell ref="R11:R12"/>
    <mergeCell ref="R13:R14"/>
    <mergeCell ref="P5:P6"/>
    <mergeCell ref="Q5:Q6"/>
    <mergeCell ref="Q7:Q8"/>
    <mergeCell ref="Q9:Q10"/>
    <mergeCell ref="Q11:Q12"/>
    <mergeCell ref="P7:P8"/>
    <mergeCell ref="P9:P10"/>
    <mergeCell ref="P11:P12"/>
    <mergeCell ref="R15:R16"/>
    <mergeCell ref="R17:R18"/>
    <mergeCell ref="R19:R20"/>
    <mergeCell ref="R21:R22"/>
    <mergeCell ref="O19:O20"/>
    <mergeCell ref="O21:O22"/>
    <mergeCell ref="O23:O24"/>
    <mergeCell ref="O25:O26"/>
    <mergeCell ref="Q23:Q24"/>
    <mergeCell ref="Q25:Q26"/>
    <mergeCell ref="P19:P20"/>
    <mergeCell ref="P21:P22"/>
    <mergeCell ref="P23:P24"/>
    <mergeCell ref="O15:O16"/>
    <mergeCell ref="P35:P36"/>
    <mergeCell ref="Q13:Q14"/>
    <mergeCell ref="P15:P16"/>
    <mergeCell ref="P25:P26"/>
    <mergeCell ref="Q17:Q18"/>
    <mergeCell ref="Q19:Q20"/>
    <mergeCell ref="Q21:Q22"/>
    <mergeCell ref="P17:P18"/>
    <mergeCell ref="Q15:Q16"/>
    <mergeCell ref="P13:P14"/>
    <mergeCell ref="P27:P28"/>
    <mergeCell ref="P29:P30"/>
    <mergeCell ref="P31:P32"/>
    <mergeCell ref="P33:P34"/>
    <mergeCell ref="Q35:Q36"/>
    <mergeCell ref="O5:O6"/>
    <mergeCell ref="O7:O8"/>
    <mergeCell ref="O9:O10"/>
    <mergeCell ref="O11:O12"/>
    <mergeCell ref="O13:O14"/>
    <mergeCell ref="D50:D51"/>
    <mergeCell ref="D53:D54"/>
    <mergeCell ref="B52:D52"/>
    <mergeCell ref="B27:B28"/>
    <mergeCell ref="B29:B30"/>
    <mergeCell ref="D46:D47"/>
    <mergeCell ref="B50:B51"/>
    <mergeCell ref="B53:B54"/>
    <mergeCell ref="B41:B42"/>
    <mergeCell ref="B44:B45"/>
    <mergeCell ref="D29:D30"/>
    <mergeCell ref="O33:O34"/>
    <mergeCell ref="O35:O36"/>
    <mergeCell ref="O27:O28"/>
    <mergeCell ref="D48:D49"/>
    <mergeCell ref="O31:O32"/>
    <mergeCell ref="O17:O18"/>
    <mergeCell ref="C31:C32"/>
    <mergeCell ref="O29:O30"/>
    <mergeCell ref="D55:D56"/>
    <mergeCell ref="D33:D34"/>
    <mergeCell ref="D35:D36"/>
    <mergeCell ref="D39:D40"/>
    <mergeCell ref="D41:D42"/>
    <mergeCell ref="C25:C26"/>
    <mergeCell ref="C27:C28"/>
    <mergeCell ref="D25:D26"/>
    <mergeCell ref="D27:D28"/>
    <mergeCell ref="C5:C6"/>
    <mergeCell ref="C7:C8"/>
    <mergeCell ref="C9:C10"/>
    <mergeCell ref="C11:C12"/>
    <mergeCell ref="C13:C14"/>
    <mergeCell ref="C15:C16"/>
    <mergeCell ref="C17:C18"/>
    <mergeCell ref="B35:B36"/>
    <mergeCell ref="B39:B40"/>
    <mergeCell ref="C19:C20"/>
    <mergeCell ref="C21:C22"/>
    <mergeCell ref="C23:C24"/>
    <mergeCell ref="C33:C34"/>
    <mergeCell ref="C35:C36"/>
    <mergeCell ref="C29:C30"/>
    <mergeCell ref="A5:A6"/>
    <mergeCell ref="A7:A8"/>
    <mergeCell ref="A9:A10"/>
    <mergeCell ref="A11:A12"/>
    <mergeCell ref="A13:A14"/>
    <mergeCell ref="A15:A16"/>
    <mergeCell ref="A17:A18"/>
    <mergeCell ref="A19:A20"/>
    <mergeCell ref="B55:B56"/>
    <mergeCell ref="B46:B47"/>
    <mergeCell ref="B48:B49"/>
    <mergeCell ref="B43:D43"/>
    <mergeCell ref="D44:D45"/>
    <mergeCell ref="D5:D6"/>
    <mergeCell ref="D7:D8"/>
    <mergeCell ref="D9:D10"/>
    <mergeCell ref="D11:D12"/>
    <mergeCell ref="D13:D14"/>
    <mergeCell ref="D15:D16"/>
    <mergeCell ref="D17:D18"/>
    <mergeCell ref="D31:D32"/>
    <mergeCell ref="D19:D20"/>
    <mergeCell ref="D21:D22"/>
    <mergeCell ref="D23:D24"/>
    <mergeCell ref="A21:A22"/>
    <mergeCell ref="B1:Q1"/>
    <mergeCell ref="D3:O3"/>
    <mergeCell ref="B38:D38"/>
    <mergeCell ref="B19:B20"/>
    <mergeCell ref="B21:B22"/>
    <mergeCell ref="B23:B24"/>
    <mergeCell ref="B25:B26"/>
    <mergeCell ref="A35:A36"/>
    <mergeCell ref="B5:B6"/>
    <mergeCell ref="B7:B8"/>
    <mergeCell ref="B9:B10"/>
    <mergeCell ref="B11:B12"/>
    <mergeCell ref="B13:B14"/>
    <mergeCell ref="B15:B16"/>
    <mergeCell ref="B17:B18"/>
    <mergeCell ref="B31:B32"/>
    <mergeCell ref="B33:B34"/>
    <mergeCell ref="A23:A24"/>
    <mergeCell ref="A25:A26"/>
    <mergeCell ref="A27:A28"/>
    <mergeCell ref="A29:A30"/>
    <mergeCell ref="A31:A32"/>
    <mergeCell ref="A33:A34"/>
  </mergeCells>
  <phoneticPr fontId="28"/>
  <conditionalFormatting sqref="B5:B6 D5:D6">
    <cfRule type="expression" dxfId="74" priority="3" stopIfTrue="1">
      <formula>ISERROR</formula>
    </cfRule>
  </conditionalFormatting>
  <conditionalFormatting sqref="O5:Q36 D7:D36 C5:C36 B7:B36">
    <cfRule type="expression" dxfId="73" priority="4" stopIfTrue="1">
      <formula>ISERROR(B5)</formula>
    </cfRule>
  </conditionalFormatting>
  <conditionalFormatting sqref="R37:R56 O37:Q37">
    <cfRule type="expression" dxfId="72" priority="2" stopIfTrue="1">
      <formula>ISERROR</formula>
    </cfRule>
  </conditionalFormatting>
  <conditionalFormatting sqref="O38:Q41">
    <cfRule type="expression" dxfId="71" priority="1" stopIfTrue="1">
      <formula>ISERROR</formula>
    </cfRule>
  </conditionalFormatting>
  <printOptions horizontalCentered="1" verticalCentered="1"/>
  <pageMargins left="0.39370078740157483" right="0.39370078740157483" top="0.59055118110236227" bottom="0.59055118110236227" header="0" footer="0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61"/>
  <sheetViews>
    <sheetView zoomScaleNormal="100" zoomScaleSheetLayoutView="85" workbookViewId="0"/>
  </sheetViews>
  <sheetFormatPr defaultColWidth="9" defaultRowHeight="13.5"/>
  <cols>
    <col min="1" max="1" width="4.125" style="25" customWidth="1"/>
    <col min="2" max="2" width="11.625" style="25" customWidth="1"/>
    <col min="3" max="3" width="3.125" style="25" customWidth="1"/>
    <col min="4" max="4" width="12.625" style="57" customWidth="1"/>
    <col min="5" max="8" width="3.125" style="25" customWidth="1"/>
    <col min="9" max="9" width="3" style="25" customWidth="1"/>
    <col min="10" max="14" width="3.125" style="25" customWidth="1"/>
    <col min="15" max="15" width="11.625" style="25" customWidth="1"/>
    <col min="16" max="16" width="3.125" style="25" customWidth="1"/>
    <col min="17" max="17" width="12.625" style="57" customWidth="1"/>
    <col min="18" max="18" width="4.125" style="25" customWidth="1"/>
    <col min="19" max="19" width="9" style="25" bestFit="1"/>
    <col min="20" max="16384" width="9" style="25"/>
  </cols>
  <sheetData>
    <row r="1" spans="1:18" ht="24" customHeight="1">
      <c r="B1" s="97" t="str">
        <f>男子Ｓ!B1</f>
        <v>令和４年度　岐阜県高等学校テニス新人大会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8" ht="24" customHeight="1"/>
    <row r="3" spans="1:18" ht="24" customHeight="1">
      <c r="D3" s="97" t="s">
        <v>24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26"/>
    </row>
    <row r="4" spans="1:18" ht="24" customHeight="1"/>
    <row r="5" spans="1:18" ht="24" customHeight="1">
      <c r="A5" s="98">
        <v>1</v>
      </c>
      <c r="B5" s="38" t="str">
        <f>データ!Q62</f>
        <v>桃山　　晃</v>
      </c>
      <c r="C5" s="38">
        <f>データ!R62</f>
        <v>2</v>
      </c>
      <c r="D5" s="114" t="str">
        <f>データ!S62</f>
        <v>麗澤瑞浪</v>
      </c>
      <c r="E5" s="36"/>
      <c r="N5" s="36"/>
      <c r="O5" s="38" t="str">
        <f>データ!Q66</f>
        <v>矢内　大祐</v>
      </c>
      <c r="P5" s="38">
        <f>データ!R66</f>
        <v>1</v>
      </c>
      <c r="Q5" s="114" t="str">
        <f>データ!S66</f>
        <v>麗澤瑞浪</v>
      </c>
      <c r="R5" s="98">
        <v>13</v>
      </c>
    </row>
    <row r="6" spans="1:18" ht="24" customHeight="1">
      <c r="A6" s="98"/>
      <c r="B6" s="39" t="str">
        <f>データ!Q63</f>
        <v>古屋　良祐</v>
      </c>
      <c r="C6" s="39">
        <f>データ!R63</f>
        <v>2</v>
      </c>
      <c r="D6" s="114"/>
      <c r="F6" s="28"/>
      <c r="M6" s="29"/>
      <c r="O6" s="39" t="str">
        <f>データ!Q67</f>
        <v>長田虎汰郎</v>
      </c>
      <c r="P6" s="39">
        <f>データ!R67</f>
        <v>1</v>
      </c>
      <c r="Q6" s="114"/>
      <c r="R6" s="98"/>
    </row>
    <row r="7" spans="1:18" ht="24" customHeight="1">
      <c r="A7" s="98">
        <v>2</v>
      </c>
      <c r="B7" s="38" t="str">
        <f>VLOOKUP(男子Ｄ!A7,データ!$P$3:$U$22,2,0)</f>
        <v>丹羽　駿介</v>
      </c>
      <c r="C7" s="38">
        <f>VLOOKUP(男子Ｄ!A7,データ!$P$3:$U$22,3,0)</f>
        <v>2</v>
      </c>
      <c r="D7" s="114" t="str">
        <f>VLOOKUP(A7,データ!$P$3:$U$22,6,0)</f>
        <v>岐阜</v>
      </c>
      <c r="F7" s="32"/>
      <c r="M7" s="33"/>
      <c r="O7" s="38" t="str">
        <f>VLOOKUP(R7,データ!$P$3:$U$22,2,0)</f>
        <v>続木優太朗</v>
      </c>
      <c r="P7" s="38">
        <f>VLOOKUP(R7,データ!$P$3:$U$22,3,0)</f>
        <v>2</v>
      </c>
      <c r="Q7" s="114" t="str">
        <f>VLOOKUP(R7,データ!$P$3:$U$22,6,0)</f>
        <v>多治見北</v>
      </c>
      <c r="R7" s="98">
        <v>14</v>
      </c>
    </row>
    <row r="8" spans="1:18" ht="24" customHeight="1">
      <c r="A8" s="98"/>
      <c r="B8" s="39" t="str">
        <f>VLOOKUP(男子Ｄ!A7,データ!$P$3:$U$22,4,0)</f>
        <v>澤田　亮覇</v>
      </c>
      <c r="C8" s="39">
        <f>VLOOKUP(男子Ｄ!A7,データ!$P$3:$U$22,5,0)</f>
        <v>2</v>
      </c>
      <c r="D8" s="114" t="e">
        <f>VLOOKUP(男子Ｄ!B8,データ!$P$3:$U$22,2,1)</f>
        <v>#N/A</v>
      </c>
      <c r="E8" s="28"/>
      <c r="F8" s="30"/>
      <c r="G8" s="28"/>
      <c r="L8" s="29"/>
      <c r="M8" s="31"/>
      <c r="N8" s="29"/>
      <c r="O8" s="39" t="str">
        <f>VLOOKUP(R7,データ!$P$3:$U$22,4,0)</f>
        <v>小栗　彰太</v>
      </c>
      <c r="P8" s="39">
        <f>VLOOKUP(R7,データ!$P$3:$U$22,5,0)</f>
        <v>1</v>
      </c>
      <c r="Q8" s="114" t="e">
        <f>VLOOKUP(男子Ｄ!O8,データ!$P$3:$U$22,2,1)</f>
        <v>#N/A</v>
      </c>
      <c r="R8" s="98"/>
    </row>
    <row r="9" spans="1:18" ht="24" customHeight="1">
      <c r="A9" s="98">
        <v>3</v>
      </c>
      <c r="B9" s="38" t="str">
        <f>VLOOKUP(男子Ｄ!A9,データ!$P$3:$U$22,2,0)</f>
        <v>坪井　友哉</v>
      </c>
      <c r="C9" s="38">
        <f>VLOOKUP(男子Ｄ!A9,データ!$P$3:$U$22,3,0)</f>
        <v>2</v>
      </c>
      <c r="D9" s="114" t="str">
        <f>VLOOKUP(A9,データ!$P$3:$U$22,6,0)</f>
        <v>関商工</v>
      </c>
      <c r="E9" s="30"/>
      <c r="G9" s="32"/>
      <c r="L9" s="33"/>
      <c r="N9" s="31"/>
      <c r="O9" s="38" t="str">
        <f>VLOOKUP(R9,データ!$P$3:$U$22,2,0)</f>
        <v>武田　幸弥</v>
      </c>
      <c r="P9" s="38">
        <f>VLOOKUP(R9,データ!$P$3:$U$22,3,0)</f>
        <v>2</v>
      </c>
      <c r="Q9" s="114" t="str">
        <f>VLOOKUP(R9,データ!$P$3:$U$22,6,0)</f>
        <v>岐南工</v>
      </c>
      <c r="R9" s="98">
        <v>15</v>
      </c>
    </row>
    <row r="10" spans="1:18" ht="24" customHeight="1">
      <c r="A10" s="98"/>
      <c r="B10" s="39" t="str">
        <f>VLOOKUP(男子Ｄ!A9,データ!$P$3:$U$22,4,0)</f>
        <v>早川　僚真</v>
      </c>
      <c r="C10" s="39">
        <f>VLOOKUP(男子Ｄ!A9,データ!$P$3:$U$22,5,0)</f>
        <v>2</v>
      </c>
      <c r="D10" s="114" t="e">
        <f>VLOOKUP(男子Ｄ!B10,データ!$P$3:$U$22,2,1)</f>
        <v>#N/A</v>
      </c>
      <c r="G10" s="32"/>
      <c r="L10" s="33"/>
      <c r="O10" s="39" t="str">
        <f>VLOOKUP(R9,データ!$P$3:$U$22,4,0)</f>
        <v>古田　　蓮</v>
      </c>
      <c r="P10" s="39">
        <f>VLOOKUP(R9,データ!$P$3:$U$22,5,0)</f>
        <v>2</v>
      </c>
      <c r="Q10" s="114" t="e">
        <f>VLOOKUP(男子Ｄ!O10,データ!$P$3:$U$22,2,1)</f>
        <v>#N/A</v>
      </c>
      <c r="R10" s="98"/>
    </row>
    <row r="11" spans="1:18" ht="24" customHeight="1">
      <c r="A11" s="98">
        <v>4</v>
      </c>
      <c r="B11" s="38" t="str">
        <f>VLOOKUP(男子Ｄ!A11,データ!$P$3:$U$22,2,0)</f>
        <v>栩川　湧貴</v>
      </c>
      <c r="C11" s="38">
        <f>VLOOKUP(男子Ｄ!A11,データ!$P$3:$U$22,3,0)</f>
        <v>2</v>
      </c>
      <c r="D11" s="114" t="str">
        <f>VLOOKUP(A11,データ!$P$3:$U$22,6,0)</f>
        <v>県岐阜商</v>
      </c>
      <c r="G11" s="32"/>
      <c r="H11" s="28"/>
      <c r="K11" s="29"/>
      <c r="L11" s="33"/>
      <c r="O11" s="38" t="str">
        <f>VLOOKUP(R11,データ!$P$3:$U$22,2,0)</f>
        <v>尾関日乃佑</v>
      </c>
      <c r="P11" s="38">
        <f>VLOOKUP(R11,データ!$P$3:$U$22,3,0)</f>
        <v>1</v>
      </c>
      <c r="Q11" s="114" t="str">
        <f>VLOOKUP(R11,データ!$P$3:$U$22,6,0)</f>
        <v>関</v>
      </c>
      <c r="R11" s="98">
        <v>16</v>
      </c>
    </row>
    <row r="12" spans="1:18" ht="24" customHeight="1">
      <c r="A12" s="98"/>
      <c r="B12" s="39" t="str">
        <f>VLOOKUP(男子Ｄ!A11,データ!$P$3:$U$22,4,0)</f>
        <v>藤原　永王</v>
      </c>
      <c r="C12" s="39">
        <f>VLOOKUP(男子Ｄ!A11,データ!$P$3:$U$22,5,0)</f>
        <v>2</v>
      </c>
      <c r="D12" s="114" t="e">
        <f>VLOOKUP(男子Ｄ!B12,データ!$P$3:$U$22,2,1)</f>
        <v>#N/A</v>
      </c>
      <c r="E12" s="28"/>
      <c r="G12" s="32"/>
      <c r="H12" s="32"/>
      <c r="K12" s="33"/>
      <c r="L12" s="33"/>
      <c r="N12" s="29"/>
      <c r="O12" s="39" t="str">
        <f>VLOOKUP(R11,データ!$P$3:$U$22,4,0)</f>
        <v>後藤　敦朗</v>
      </c>
      <c r="P12" s="39">
        <f>VLOOKUP(R11,データ!$P$3:$U$22,5,0)</f>
        <v>2</v>
      </c>
      <c r="Q12" s="114" t="e">
        <f>VLOOKUP(男子Ｄ!O12,データ!$P$3:$U$22,2,1)</f>
        <v>#N/A</v>
      </c>
      <c r="R12" s="98"/>
    </row>
    <row r="13" spans="1:18" ht="24" customHeight="1">
      <c r="A13" s="98">
        <v>5</v>
      </c>
      <c r="B13" s="38" t="str">
        <f>VLOOKUP(男子Ｄ!A13,データ!$P$3:$U$22,2,0)</f>
        <v>足立　雄哉</v>
      </c>
      <c r="C13" s="38">
        <f>VLOOKUP(男子Ｄ!A13,データ!$P$3:$U$22,3,0)</f>
        <v>2</v>
      </c>
      <c r="D13" s="114" t="str">
        <f>VLOOKUP(A13,データ!$P$3:$U$22,6,0)</f>
        <v>関</v>
      </c>
      <c r="E13" s="30"/>
      <c r="F13" s="28"/>
      <c r="G13" s="30"/>
      <c r="H13" s="32"/>
      <c r="K13" s="33"/>
      <c r="L13" s="31"/>
      <c r="M13" s="29"/>
      <c r="N13" s="31"/>
      <c r="O13" s="38" t="str">
        <f>VLOOKUP(R13,データ!$P$3:$U$22,2,0)</f>
        <v>長屋　侑成</v>
      </c>
      <c r="P13" s="38">
        <f>VLOOKUP(R13,データ!$P$3:$U$22,3,0)</f>
        <v>2</v>
      </c>
      <c r="Q13" s="114" t="str">
        <f>VLOOKUP(R13,データ!$P$3:$U$22,6,0)</f>
        <v>大垣北</v>
      </c>
      <c r="R13" s="98">
        <v>17</v>
      </c>
    </row>
    <row r="14" spans="1:18" ht="24" customHeight="1">
      <c r="A14" s="98"/>
      <c r="B14" s="39" t="str">
        <f>VLOOKUP(男子Ｄ!A13,データ!$P$3:$U$22,4,0)</f>
        <v>松本　温司</v>
      </c>
      <c r="C14" s="39">
        <f>VLOOKUP(男子Ｄ!A13,データ!$P$3:$U$22,5,0)</f>
        <v>2</v>
      </c>
      <c r="D14" s="114" t="e">
        <f>VLOOKUP(男子Ｄ!B14,データ!$P$3:$U$22,2,1)</f>
        <v>#N/A</v>
      </c>
      <c r="F14" s="32"/>
      <c r="H14" s="32"/>
      <c r="K14" s="33"/>
      <c r="M14" s="33"/>
      <c r="O14" s="39" t="str">
        <f>VLOOKUP(R13,データ!$P$3:$U$22,4,0)</f>
        <v>安藤　駿佑</v>
      </c>
      <c r="P14" s="39">
        <f>VLOOKUP(R13,データ!$P$3:$U$22,5,0)</f>
        <v>2</v>
      </c>
      <c r="Q14" s="114" t="e">
        <f>VLOOKUP(男子Ｄ!O14,データ!$P$3:$U$22,2,1)</f>
        <v>#N/A</v>
      </c>
      <c r="R14" s="98"/>
    </row>
    <row r="15" spans="1:18" ht="24" customHeight="1">
      <c r="A15" s="98">
        <v>6</v>
      </c>
      <c r="B15" s="38" t="str">
        <f>VLOOKUP(男子Ｄ!A15,データ!$P$3:$U$22,2,0)</f>
        <v>加藤　佑真</v>
      </c>
      <c r="C15" s="38">
        <f>VLOOKUP(男子Ｄ!A15,データ!$P$3:$U$22,3,0)</f>
        <v>1</v>
      </c>
      <c r="D15" s="114" t="str">
        <f>VLOOKUP(A15,データ!$P$3:$U$22,6,0)</f>
        <v>麗澤瑞浪</v>
      </c>
      <c r="E15" s="36"/>
      <c r="F15" s="30"/>
      <c r="H15" s="32"/>
      <c r="K15" s="33"/>
      <c r="M15" s="31"/>
      <c r="N15" s="36"/>
      <c r="O15" s="38" t="str">
        <f>VLOOKUP(R15,データ!$P$3:$U$22,2,0)</f>
        <v>富成　弘貴</v>
      </c>
      <c r="P15" s="38">
        <f>VLOOKUP(R15,データ!$P$3:$U$22,3,0)</f>
        <v>2</v>
      </c>
      <c r="Q15" s="114" t="str">
        <f>VLOOKUP(R15,データ!$P$3:$U$22,6,0)</f>
        <v>県岐阜商</v>
      </c>
      <c r="R15" s="98">
        <v>18</v>
      </c>
    </row>
    <row r="16" spans="1:18" ht="24" customHeight="1">
      <c r="A16" s="98"/>
      <c r="B16" s="39" t="str">
        <f>VLOOKUP(男子Ｄ!A15,データ!$P$3:$U$22,4,0)</f>
        <v>加藤　樹真</v>
      </c>
      <c r="C16" s="39">
        <f>VLOOKUP(男子Ｄ!A15,データ!$P$3:$U$22,5,0)</f>
        <v>1</v>
      </c>
      <c r="D16" s="114" t="e">
        <f>VLOOKUP(男子Ｄ!B16,データ!$P$3:$U$22,2,1)</f>
        <v>#N/A</v>
      </c>
      <c r="H16" s="32"/>
      <c r="I16" s="34"/>
      <c r="J16" s="36"/>
      <c r="K16" s="33"/>
      <c r="O16" s="39" t="str">
        <f>VLOOKUP(R15,データ!$P$3:$U$22,4,0)</f>
        <v>深尾　風月</v>
      </c>
      <c r="P16" s="39">
        <f>VLOOKUP(R15,データ!$P$3:$U$22,5,0)</f>
        <v>1</v>
      </c>
      <c r="Q16" s="114" t="e">
        <f>VLOOKUP(男子Ｄ!O16,データ!$P$3:$U$22,2,1)</f>
        <v>#N/A</v>
      </c>
      <c r="R16" s="98"/>
    </row>
    <row r="17" spans="1:18" ht="24" customHeight="1">
      <c r="A17" s="98">
        <v>7</v>
      </c>
      <c r="B17" s="38" t="str">
        <f>VLOOKUP(男子Ｄ!A17,データ!$P$3:$U$22,2,0)</f>
        <v>長縄　達也</v>
      </c>
      <c r="C17" s="38">
        <f>VLOOKUP(男子Ｄ!A17,データ!$P$3:$U$22,3,0)</f>
        <v>2</v>
      </c>
      <c r="D17" s="114" t="str">
        <f>VLOOKUP(A17,データ!$P$3:$U$22,6,0)</f>
        <v>県岐阜商</v>
      </c>
      <c r="E17" s="36"/>
      <c r="H17" s="32"/>
      <c r="K17" s="33"/>
      <c r="N17" s="36"/>
      <c r="O17" s="38" t="str">
        <f>VLOOKUP(R17,データ!$P$3:$U$22,2,0)</f>
        <v>竹中　　匠</v>
      </c>
      <c r="P17" s="38">
        <f>VLOOKUP(R17,データ!$P$3:$U$22,3,0)</f>
        <v>2</v>
      </c>
      <c r="Q17" s="114" t="str">
        <f>VLOOKUP(R17,データ!$P$3:$U$22,6,0)</f>
        <v>麗澤瑞浪</v>
      </c>
      <c r="R17" s="98">
        <v>19</v>
      </c>
    </row>
    <row r="18" spans="1:18" ht="24" customHeight="1">
      <c r="A18" s="98"/>
      <c r="B18" s="39" t="str">
        <f>VLOOKUP(男子Ｄ!A17,データ!$P$3:$U$22,4,0)</f>
        <v>安田　大剛</v>
      </c>
      <c r="C18" s="39">
        <f>VLOOKUP(男子Ｄ!A17,データ!$P$3:$U$22,5,0)</f>
        <v>1</v>
      </c>
      <c r="D18" s="114" t="e">
        <f>VLOOKUP(男子Ｄ!B18,データ!$P$3:$U$22,2,1)</f>
        <v>#N/A</v>
      </c>
      <c r="F18" s="28"/>
      <c r="H18" s="32"/>
      <c r="K18" s="33"/>
      <c r="M18" s="29"/>
      <c r="O18" s="39" t="str">
        <f>VLOOKUP(R17,データ!$P$3:$U$22,4,0)</f>
        <v>塩崎　一護</v>
      </c>
      <c r="P18" s="39">
        <f>VLOOKUP(R17,データ!$P$3:$U$22,5,0)</f>
        <v>1</v>
      </c>
      <c r="Q18" s="114" t="e">
        <f>VLOOKUP(男子Ｄ!O18,データ!$P$3:$U$22,2,1)</f>
        <v>#N/A</v>
      </c>
      <c r="R18" s="98"/>
    </row>
    <row r="19" spans="1:18" ht="24" customHeight="1">
      <c r="A19" s="98">
        <v>8</v>
      </c>
      <c r="B19" s="38" t="str">
        <f>VLOOKUP(男子Ｄ!A19,データ!$P$3:$U$22,2,0)</f>
        <v>三品　遥輝</v>
      </c>
      <c r="C19" s="38">
        <f>VLOOKUP(男子Ｄ!A19,データ!$P$3:$U$22,3,0)</f>
        <v>1</v>
      </c>
      <c r="D19" s="114" t="str">
        <f>VLOOKUP(A19,データ!$P$3:$U$22,6,0)</f>
        <v>関</v>
      </c>
      <c r="F19" s="32"/>
      <c r="H19" s="32"/>
      <c r="K19" s="33"/>
      <c r="M19" s="33"/>
      <c r="O19" s="38" t="str">
        <f>VLOOKUP(R19,データ!$P$3:$U$22,2,0)</f>
        <v>近藤　陽太</v>
      </c>
      <c r="P19" s="38">
        <f>VLOOKUP(R19,データ!$P$3:$U$22,3,0)</f>
        <v>2</v>
      </c>
      <c r="Q19" s="114" t="str">
        <f>VLOOKUP(R19,データ!$P$3:$U$22,6,0)</f>
        <v>大垣北</v>
      </c>
      <c r="R19" s="98">
        <v>20</v>
      </c>
    </row>
    <row r="20" spans="1:18" ht="24" customHeight="1">
      <c r="A20" s="98"/>
      <c r="B20" s="39" t="str">
        <f>VLOOKUP(男子Ｄ!A19,データ!$P$3:$U$22,4,0)</f>
        <v>後藤　悠汰</v>
      </c>
      <c r="C20" s="39">
        <f>VLOOKUP(男子Ｄ!A19,データ!$P$3:$U$22,5,0)</f>
        <v>2</v>
      </c>
      <c r="D20" s="114" t="e">
        <f>VLOOKUP(男子Ｄ!B20,データ!$P$3:$U$22,2,1)</f>
        <v>#N/A</v>
      </c>
      <c r="E20" s="28"/>
      <c r="F20" s="30"/>
      <c r="G20" s="28"/>
      <c r="H20" s="32"/>
      <c r="K20" s="33"/>
      <c r="L20" s="29"/>
      <c r="M20" s="31"/>
      <c r="N20" s="29"/>
      <c r="O20" s="39" t="str">
        <f>VLOOKUP(R19,データ!$P$3:$U$22,4,0)</f>
        <v>笠井　祐樹</v>
      </c>
      <c r="P20" s="39">
        <f>VLOOKUP(R19,データ!$P$3:$U$22,5,0)</f>
        <v>1</v>
      </c>
      <c r="Q20" s="114" t="e">
        <f>VLOOKUP(男子Ｄ!O20,データ!$P$3:$U$22,2,1)</f>
        <v>#N/A</v>
      </c>
      <c r="R20" s="98"/>
    </row>
    <row r="21" spans="1:18" ht="24" customHeight="1">
      <c r="A21" s="98">
        <v>9</v>
      </c>
      <c r="B21" s="38" t="str">
        <f>VLOOKUP(男子Ｄ!A21,データ!$P$3:$U$22,2,0)</f>
        <v>高須　　煌</v>
      </c>
      <c r="C21" s="38">
        <f>VLOOKUP(男子Ｄ!A21,データ!$P$3:$U$22,3,0)</f>
        <v>1</v>
      </c>
      <c r="D21" s="114" t="str">
        <f>VLOOKUP(A21,データ!$P$3:$U$22,6,0)</f>
        <v>中津</v>
      </c>
      <c r="E21" s="30"/>
      <c r="G21" s="32"/>
      <c r="H21" s="32"/>
      <c r="K21" s="33"/>
      <c r="L21" s="33"/>
      <c r="N21" s="31"/>
      <c r="O21" s="38" t="str">
        <f>VLOOKUP(R21,データ!$P$3:$U$22,2,0)</f>
        <v>長島　一朔</v>
      </c>
      <c r="P21" s="38">
        <f>VLOOKUP(R21,データ!$P$3:$U$22,3,0)</f>
        <v>2</v>
      </c>
      <c r="Q21" s="114" t="str">
        <f>VLOOKUP(R21,データ!$P$3:$U$22,6,0)</f>
        <v>関</v>
      </c>
      <c r="R21" s="98">
        <v>21</v>
      </c>
    </row>
    <row r="22" spans="1:18" ht="24" customHeight="1">
      <c r="A22" s="98"/>
      <c r="B22" s="39" t="str">
        <f>VLOOKUP(男子Ｄ!A21,データ!$P$3:$U$22,4,0)</f>
        <v>村田　瑞樹</v>
      </c>
      <c r="C22" s="39">
        <f>VLOOKUP(男子Ｄ!A21,データ!$P$3:$U$22,5,0)</f>
        <v>1</v>
      </c>
      <c r="D22" s="114" t="e">
        <f>VLOOKUP(男子Ｄ!B22,データ!$P$3:$U$22,2,1)</f>
        <v>#N/A</v>
      </c>
      <c r="G22" s="32"/>
      <c r="H22" s="30"/>
      <c r="K22" s="31"/>
      <c r="L22" s="33"/>
      <c r="O22" s="39" t="str">
        <f>VLOOKUP(R21,データ!$P$3:$U$22,4,0)</f>
        <v>板垣　陽遥</v>
      </c>
      <c r="P22" s="39">
        <f>VLOOKUP(R21,データ!$P$3:$U$22,5,0)</f>
        <v>2</v>
      </c>
      <c r="Q22" s="114" t="e">
        <f>VLOOKUP(男子Ｄ!O22,データ!$P$3:$U$22,2,1)</f>
        <v>#N/A</v>
      </c>
      <c r="R22" s="98"/>
    </row>
    <row r="23" spans="1:18" ht="24" customHeight="1">
      <c r="A23" s="98">
        <v>10</v>
      </c>
      <c r="B23" s="38" t="str">
        <f>VLOOKUP(男子Ｄ!A23,データ!$P$3:$U$22,2,0)</f>
        <v>杉田　健心</v>
      </c>
      <c r="C23" s="38">
        <f>VLOOKUP(男子Ｄ!A23,データ!$P$3:$U$22,3,0)</f>
        <v>1</v>
      </c>
      <c r="D23" s="114" t="str">
        <f>VLOOKUP(A23,データ!$P$3:$U$22,6,0)</f>
        <v>岐阜北</v>
      </c>
      <c r="G23" s="32"/>
      <c r="L23" s="33"/>
      <c r="O23" s="38" t="str">
        <f>VLOOKUP(R23,データ!$P$3:$U$22,2,0)</f>
        <v>新田　元椰</v>
      </c>
      <c r="P23" s="38">
        <f>VLOOKUP(R23,データ!$P$3:$U$22,3,0)</f>
        <v>2</v>
      </c>
      <c r="Q23" s="114" t="str">
        <f>VLOOKUP(R23,データ!$P$3:$U$22,6,0)</f>
        <v>恵那</v>
      </c>
      <c r="R23" s="98">
        <v>22</v>
      </c>
    </row>
    <row r="24" spans="1:18" ht="24" customHeight="1">
      <c r="A24" s="98"/>
      <c r="B24" s="39" t="str">
        <f>VLOOKUP(男子Ｄ!A23,データ!$P$3:$U$22,4,0)</f>
        <v>鈴木　啓太</v>
      </c>
      <c r="C24" s="39">
        <f>VLOOKUP(男子Ｄ!A23,データ!$P$3:$U$22,5,0)</f>
        <v>1</v>
      </c>
      <c r="D24" s="114" t="e">
        <f>VLOOKUP(男子Ｄ!B24,データ!$P$3:$U$22,2,1)</f>
        <v>#N/A</v>
      </c>
      <c r="E24" s="28"/>
      <c r="G24" s="32"/>
      <c r="L24" s="33"/>
      <c r="N24" s="29"/>
      <c r="O24" s="39" t="str">
        <f>VLOOKUP(R23,データ!$P$3:$U$22,4,0)</f>
        <v>加藤　静真</v>
      </c>
      <c r="P24" s="39">
        <f>VLOOKUP(R23,データ!$P$3:$U$22,5,0)</f>
        <v>2</v>
      </c>
      <c r="Q24" s="114" t="e">
        <f>VLOOKUP(男子Ｄ!O24,データ!$P$3:$U$22,2,1)</f>
        <v>#N/A</v>
      </c>
      <c r="R24" s="98"/>
    </row>
    <row r="25" spans="1:18" ht="24" customHeight="1">
      <c r="A25" s="98">
        <v>11</v>
      </c>
      <c r="B25" s="38" t="str">
        <f>VLOOKUP(男子Ｄ!A25,データ!$P$3:$U$22,2,0)</f>
        <v>橋本　拓也</v>
      </c>
      <c r="C25" s="38">
        <f>VLOOKUP(男子Ｄ!A25,データ!$P$3:$U$22,3,0)</f>
        <v>2</v>
      </c>
      <c r="D25" s="114" t="str">
        <f>VLOOKUP(A25,データ!$P$3:$U$22,6,0)</f>
        <v>可児</v>
      </c>
      <c r="E25" s="30"/>
      <c r="F25" s="28"/>
      <c r="G25" s="30"/>
      <c r="L25" s="31"/>
      <c r="M25" s="29"/>
      <c r="N25" s="31"/>
      <c r="O25" s="38" t="str">
        <f>VLOOKUP(R25,データ!$P$3:$U$22,2,0)</f>
        <v>竹山輝利斗</v>
      </c>
      <c r="P25" s="38">
        <f>VLOOKUP(R25,データ!$P$3:$U$22,3,0)</f>
        <v>2</v>
      </c>
      <c r="Q25" s="114" t="str">
        <f>VLOOKUP(R25,データ!$P$3:$U$22,6,0)</f>
        <v>県岐阜商</v>
      </c>
      <c r="R25" s="98">
        <v>23</v>
      </c>
    </row>
    <row r="26" spans="1:18" ht="24" customHeight="1">
      <c r="A26" s="98"/>
      <c r="B26" s="39" t="str">
        <f>VLOOKUP(男子Ｄ!A25,データ!$P$3:$U$22,4,0)</f>
        <v>林　　大和</v>
      </c>
      <c r="C26" s="39">
        <f>VLOOKUP(男子Ｄ!A25,データ!$P$3:$U$22,5,0)</f>
        <v>2</v>
      </c>
      <c r="D26" s="114" t="e">
        <f>VLOOKUP(男子Ｄ!B26,データ!$P$3:$U$22,2,1)</f>
        <v>#N/A</v>
      </c>
      <c r="F26" s="32"/>
      <c r="M26" s="33"/>
      <c r="O26" s="39" t="str">
        <f>VLOOKUP(R25,データ!$P$3:$U$22,4,0)</f>
        <v>浜崎　侑弥</v>
      </c>
      <c r="P26" s="39">
        <f>VLOOKUP(R25,データ!$P$3:$U$22,5,0)</f>
        <v>1</v>
      </c>
      <c r="Q26" s="114" t="e">
        <f>VLOOKUP(男子Ｄ!O26,データ!$P$3:$U$22,2,1)</f>
        <v>#N/A</v>
      </c>
      <c r="R26" s="98"/>
    </row>
    <row r="27" spans="1:18" ht="24" customHeight="1">
      <c r="A27" s="98">
        <v>12</v>
      </c>
      <c r="B27" s="38" t="str">
        <f>データ!Q68</f>
        <v>廣瀬　　仲</v>
      </c>
      <c r="C27" s="38">
        <f>データ!R68</f>
        <v>2</v>
      </c>
      <c r="D27" s="114" t="str">
        <f>データ!S68</f>
        <v>県岐阜商</v>
      </c>
      <c r="E27" s="36"/>
      <c r="F27" s="30"/>
      <c r="M27" s="31"/>
      <c r="N27" s="36"/>
      <c r="O27" s="38" t="str">
        <f>データ!Q64</f>
        <v>可児　優希</v>
      </c>
      <c r="P27" s="38">
        <f>データ!R64</f>
        <v>2</v>
      </c>
      <c r="Q27" s="114" t="str">
        <f>データ!S64</f>
        <v>県岐阜商</v>
      </c>
      <c r="R27" s="98">
        <v>24</v>
      </c>
    </row>
    <row r="28" spans="1:18" ht="24" customHeight="1">
      <c r="A28" s="98"/>
      <c r="B28" s="39" t="str">
        <f>データ!Q69</f>
        <v>清野　皓貴</v>
      </c>
      <c r="C28" s="39">
        <f>データ!R69</f>
        <v>1</v>
      </c>
      <c r="D28" s="114"/>
      <c r="O28" s="39" t="str">
        <f>データ!Q65</f>
        <v>藤井　良太</v>
      </c>
      <c r="P28" s="39">
        <f>データ!R65</f>
        <v>2</v>
      </c>
      <c r="Q28" s="114"/>
      <c r="R28" s="98"/>
    </row>
    <row r="29" spans="1:18" ht="24" customHeight="1"/>
    <row r="30" spans="1:18" ht="24" customHeight="1">
      <c r="B30" s="25" t="s">
        <v>20</v>
      </c>
    </row>
    <row r="31" spans="1:18" ht="24" customHeight="1">
      <c r="B31" s="27"/>
      <c r="C31" s="27"/>
      <c r="D31" s="115"/>
    </row>
    <row r="32" spans="1:18" ht="24" customHeight="1">
      <c r="B32" s="27"/>
      <c r="C32" s="27"/>
      <c r="D32" s="115"/>
      <c r="E32" s="35"/>
      <c r="F32" s="28"/>
    </row>
    <row r="33" spans="2:14" ht="24" customHeight="1">
      <c r="B33" s="27"/>
      <c r="C33" s="27"/>
      <c r="D33" s="115"/>
      <c r="E33" s="36"/>
      <c r="F33" s="30"/>
      <c r="G33" s="29"/>
      <c r="H33" s="35"/>
    </row>
    <row r="34" spans="2:14" ht="24" customHeight="1">
      <c r="B34" s="27"/>
      <c r="C34" s="27"/>
      <c r="D34" s="115"/>
    </row>
    <row r="35" spans="2:14" ht="24" customHeight="1">
      <c r="B35" s="95"/>
      <c r="C35" s="92"/>
      <c r="D35" s="96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2:14" ht="24" customHeight="1">
      <c r="B36" s="92"/>
      <c r="C36" s="92"/>
      <c r="D36" s="116"/>
      <c r="E36" s="116"/>
      <c r="F36" s="116"/>
      <c r="G36" s="116"/>
      <c r="H36" s="116"/>
      <c r="I36" s="92"/>
      <c r="J36" s="116"/>
      <c r="K36" s="116"/>
      <c r="L36" s="116"/>
      <c r="M36" s="116"/>
      <c r="N36" s="116"/>
    </row>
    <row r="37" spans="2:14" ht="24" customHeight="1">
      <c r="B37" s="92"/>
      <c r="C37" s="92"/>
      <c r="D37" s="116"/>
      <c r="E37" s="116"/>
      <c r="F37" s="116"/>
      <c r="G37" s="116"/>
      <c r="H37" s="116"/>
      <c r="I37" s="92"/>
      <c r="J37" s="116"/>
      <c r="K37" s="116"/>
      <c r="L37" s="116"/>
      <c r="M37" s="116"/>
      <c r="N37" s="116"/>
    </row>
    <row r="38" spans="2:14" ht="24" customHeight="1">
      <c r="B38" s="92"/>
      <c r="C38" s="92"/>
      <c r="D38" s="116"/>
      <c r="E38" s="116"/>
      <c r="F38" s="116"/>
      <c r="G38" s="116"/>
      <c r="H38" s="116"/>
      <c r="I38" s="92"/>
      <c r="J38" s="116"/>
      <c r="K38" s="116"/>
      <c r="L38" s="116"/>
      <c r="M38" s="116"/>
      <c r="N38" s="116"/>
    </row>
    <row r="39" spans="2:14" ht="24" customHeight="1">
      <c r="B39" s="92"/>
      <c r="C39" s="92"/>
      <c r="D39" s="116"/>
      <c r="E39" s="116"/>
      <c r="F39" s="116"/>
      <c r="G39" s="116"/>
      <c r="H39" s="116"/>
      <c r="I39" s="92"/>
      <c r="J39" s="116"/>
      <c r="K39" s="116"/>
      <c r="L39" s="116"/>
      <c r="M39" s="116"/>
      <c r="N39" s="116"/>
    </row>
    <row r="40" spans="2:14" ht="24" customHeight="1">
      <c r="B40" s="92"/>
      <c r="C40" s="92"/>
      <c r="D40" s="116"/>
      <c r="E40" s="116"/>
      <c r="F40" s="116"/>
      <c r="G40" s="116"/>
      <c r="H40" s="116"/>
      <c r="I40" s="92"/>
      <c r="J40" s="116"/>
      <c r="K40" s="116"/>
      <c r="L40" s="116"/>
      <c r="M40" s="116"/>
      <c r="N40" s="116"/>
    </row>
    <row r="41" spans="2:14" ht="24" customHeight="1">
      <c r="B41" s="92"/>
      <c r="C41" s="92"/>
      <c r="D41" s="116"/>
      <c r="E41" s="116"/>
      <c r="F41" s="116"/>
      <c r="G41" s="116"/>
      <c r="H41" s="116"/>
      <c r="I41" s="92"/>
      <c r="J41" s="116"/>
      <c r="K41" s="116"/>
      <c r="L41" s="116"/>
      <c r="M41" s="116"/>
      <c r="N41" s="116"/>
    </row>
    <row r="42" spans="2:14" ht="24" customHeight="1">
      <c r="B42" s="92"/>
      <c r="C42" s="92"/>
      <c r="D42" s="116"/>
      <c r="E42" s="116"/>
      <c r="F42" s="116"/>
      <c r="G42" s="116"/>
      <c r="H42" s="116"/>
      <c r="I42" s="92"/>
      <c r="J42" s="116"/>
      <c r="K42" s="116"/>
      <c r="L42" s="116"/>
      <c r="M42" s="116"/>
      <c r="N42" s="116"/>
    </row>
    <row r="43" spans="2:14" ht="24" customHeight="1">
      <c r="B43" s="92"/>
      <c r="C43" s="92"/>
      <c r="D43" s="116"/>
      <c r="E43" s="116"/>
      <c r="F43" s="116"/>
      <c r="G43" s="116"/>
      <c r="H43" s="116"/>
      <c r="I43" s="92"/>
      <c r="J43" s="116"/>
      <c r="K43" s="116"/>
      <c r="L43" s="116"/>
      <c r="M43" s="116"/>
      <c r="N43" s="116"/>
    </row>
    <row r="44" spans="2:14" ht="24" customHeight="1">
      <c r="B44" s="92"/>
      <c r="C44" s="92"/>
      <c r="D44" s="116"/>
      <c r="E44" s="116"/>
      <c r="F44" s="116"/>
      <c r="G44" s="116"/>
      <c r="H44" s="116"/>
      <c r="I44" s="92"/>
      <c r="J44" s="116"/>
      <c r="K44" s="116"/>
      <c r="L44" s="116"/>
      <c r="M44" s="116"/>
      <c r="N44" s="116"/>
    </row>
    <row r="45" spans="2:14" ht="24" customHeight="1">
      <c r="B45" s="92"/>
      <c r="C45" s="92"/>
      <c r="D45" s="116"/>
      <c r="E45" s="116"/>
      <c r="F45" s="116"/>
      <c r="G45" s="116"/>
      <c r="H45" s="116"/>
      <c r="I45" s="92"/>
      <c r="J45" s="116"/>
      <c r="K45" s="116"/>
      <c r="L45" s="116"/>
      <c r="M45" s="116"/>
      <c r="N45" s="116"/>
    </row>
    <row r="46" spans="2:14" ht="24" customHeight="1">
      <c r="B46" s="92"/>
      <c r="C46" s="92"/>
      <c r="D46" s="116"/>
      <c r="E46" s="116"/>
      <c r="F46" s="116"/>
      <c r="G46" s="116"/>
      <c r="H46" s="116"/>
      <c r="I46" s="92"/>
      <c r="J46" s="116"/>
      <c r="K46" s="116"/>
      <c r="L46" s="116"/>
      <c r="M46" s="116"/>
      <c r="N46" s="116"/>
    </row>
    <row r="47" spans="2:14" ht="24" customHeight="1">
      <c r="B47" s="92"/>
      <c r="C47" s="92"/>
      <c r="D47" s="116"/>
      <c r="E47" s="116"/>
      <c r="F47" s="116"/>
      <c r="G47" s="116"/>
      <c r="H47" s="116"/>
      <c r="I47" s="92"/>
      <c r="J47" s="116"/>
      <c r="K47" s="116"/>
      <c r="L47" s="116"/>
      <c r="M47" s="116"/>
      <c r="N47" s="116"/>
    </row>
    <row r="48" spans="2:14" ht="24" customHeight="1">
      <c r="B48" s="92"/>
      <c r="C48" s="92"/>
      <c r="D48" s="116"/>
      <c r="E48" s="116"/>
      <c r="F48" s="116"/>
      <c r="G48" s="116"/>
      <c r="H48" s="116"/>
      <c r="I48" s="92"/>
      <c r="J48" s="116"/>
      <c r="K48" s="116"/>
      <c r="L48" s="116"/>
      <c r="M48" s="116"/>
      <c r="N48" s="116"/>
    </row>
    <row r="49" spans="2:14" ht="24" customHeight="1">
      <c r="B49" s="92"/>
      <c r="C49" s="92"/>
      <c r="D49" s="116"/>
      <c r="E49" s="116"/>
      <c r="F49" s="116"/>
      <c r="G49" s="116"/>
      <c r="H49" s="116"/>
      <c r="I49" s="92"/>
      <c r="J49" s="116"/>
      <c r="K49" s="116"/>
      <c r="L49" s="116"/>
      <c r="M49" s="116"/>
      <c r="N49" s="116"/>
    </row>
    <row r="50" spans="2:14" ht="24" customHeight="1">
      <c r="B50" s="92"/>
      <c r="C50" s="92"/>
      <c r="D50" s="116"/>
      <c r="E50" s="116"/>
      <c r="F50" s="116"/>
      <c r="G50" s="116"/>
      <c r="H50" s="116"/>
      <c r="I50" s="92"/>
      <c r="J50" s="116"/>
      <c r="K50" s="116"/>
      <c r="L50" s="116"/>
      <c r="M50" s="116"/>
      <c r="N50" s="116"/>
    </row>
    <row r="51" spans="2:14" ht="24" customHeight="1">
      <c r="B51" s="92"/>
      <c r="C51" s="92"/>
      <c r="D51" s="116"/>
      <c r="E51" s="116"/>
      <c r="F51" s="116"/>
      <c r="G51" s="116"/>
      <c r="H51" s="116"/>
      <c r="I51" s="92"/>
      <c r="J51" s="116"/>
      <c r="K51" s="116"/>
      <c r="L51" s="116"/>
      <c r="M51" s="116"/>
      <c r="N51" s="116"/>
    </row>
    <row r="52" spans="2:14" ht="14.45" customHeight="1"/>
    <row r="53" spans="2:14" ht="14.45" customHeight="1"/>
    <row r="54" spans="2:14" ht="14.45" customHeight="1"/>
    <row r="55" spans="2:14" ht="14.45" customHeight="1"/>
    <row r="56" spans="2:14" ht="14.45" customHeight="1"/>
    <row r="57" spans="2:14" ht="14.45" customHeight="1"/>
    <row r="58" spans="2:14" ht="14.45" customHeight="1"/>
    <row r="59" spans="2:14" ht="14.45" customHeight="1"/>
    <row r="60" spans="2:14" ht="14.45" customHeight="1"/>
    <row r="61" spans="2:14" ht="14.45" customHeight="1"/>
  </sheetData>
  <mergeCells count="84">
    <mergeCell ref="E38:H38"/>
    <mergeCell ref="E37:H37"/>
    <mergeCell ref="E36:H36"/>
    <mergeCell ref="J50:N51"/>
    <mergeCell ref="E42:H42"/>
    <mergeCell ref="E41:H41"/>
    <mergeCell ref="E40:H40"/>
    <mergeCell ref="E39:H39"/>
    <mergeCell ref="E48:H48"/>
    <mergeCell ref="E49:H49"/>
    <mergeCell ref="E50:H50"/>
    <mergeCell ref="E51:H51"/>
    <mergeCell ref="J36:N37"/>
    <mergeCell ref="J38:N39"/>
    <mergeCell ref="J40:N41"/>
    <mergeCell ref="J42:N43"/>
    <mergeCell ref="E43:H43"/>
    <mergeCell ref="E44:H44"/>
    <mergeCell ref="E45:H45"/>
    <mergeCell ref="E46:H46"/>
    <mergeCell ref="E47:H47"/>
    <mergeCell ref="J44:N45"/>
    <mergeCell ref="J46:N47"/>
    <mergeCell ref="J48:N49"/>
    <mergeCell ref="D46:D47"/>
    <mergeCell ref="D48:D49"/>
    <mergeCell ref="D50:D51"/>
    <mergeCell ref="D36:D37"/>
    <mergeCell ref="D38:D39"/>
    <mergeCell ref="D40:D41"/>
    <mergeCell ref="D42:D43"/>
    <mergeCell ref="D44:D45"/>
    <mergeCell ref="R5:R6"/>
    <mergeCell ref="R7:R8"/>
    <mergeCell ref="R9:R10"/>
    <mergeCell ref="R11:R12"/>
    <mergeCell ref="R13:R14"/>
    <mergeCell ref="D25:D26"/>
    <mergeCell ref="D27:D28"/>
    <mergeCell ref="D31:D32"/>
    <mergeCell ref="R15:R16"/>
    <mergeCell ref="R17:R18"/>
    <mergeCell ref="R19:R20"/>
    <mergeCell ref="Q15:Q16"/>
    <mergeCell ref="Q17:Q18"/>
    <mergeCell ref="Q19:Q20"/>
    <mergeCell ref="R21:R22"/>
    <mergeCell ref="R23:R24"/>
    <mergeCell ref="R25:R26"/>
    <mergeCell ref="R27:R28"/>
    <mergeCell ref="Q25:Q26"/>
    <mergeCell ref="Q27:Q28"/>
    <mergeCell ref="Q21:Q22"/>
    <mergeCell ref="D33:D34"/>
    <mergeCell ref="A25:A26"/>
    <mergeCell ref="A27:A28"/>
    <mergeCell ref="D5:D6"/>
    <mergeCell ref="D7:D8"/>
    <mergeCell ref="D9:D10"/>
    <mergeCell ref="D11:D12"/>
    <mergeCell ref="D13:D14"/>
    <mergeCell ref="D15:D16"/>
    <mergeCell ref="D17:D18"/>
    <mergeCell ref="D19:D20"/>
    <mergeCell ref="A13:A14"/>
    <mergeCell ref="A15:A16"/>
    <mergeCell ref="A17:A18"/>
    <mergeCell ref="A19:A20"/>
    <mergeCell ref="A21:A22"/>
    <mergeCell ref="A23:A24"/>
    <mergeCell ref="B1:Q1"/>
    <mergeCell ref="D3:O3"/>
    <mergeCell ref="A5:A6"/>
    <mergeCell ref="A7:A8"/>
    <mergeCell ref="A9:A10"/>
    <mergeCell ref="A11:A12"/>
    <mergeCell ref="Q5:Q6"/>
    <mergeCell ref="Q7:Q8"/>
    <mergeCell ref="Q9:Q10"/>
    <mergeCell ref="Q11:Q12"/>
    <mergeCell ref="D21:D22"/>
    <mergeCell ref="D23:D24"/>
    <mergeCell ref="Q13:Q14"/>
    <mergeCell ref="Q23:Q24"/>
  </mergeCells>
  <phoneticPr fontId="28"/>
  <conditionalFormatting sqref="B5:C5 O27:P27 D5:D28 Q5:Q28 O5:P5 B7:C28">
    <cfRule type="expression" dxfId="70" priority="4" stopIfTrue="1">
      <formula>ISERROR(B5)</formula>
    </cfRule>
  </conditionalFormatting>
  <conditionalFormatting sqref="O7:O26">
    <cfRule type="expression" dxfId="69" priority="2" stopIfTrue="1">
      <formula>ISERROR(O7)</formula>
    </cfRule>
  </conditionalFormatting>
  <conditionalFormatting sqref="P7:P26">
    <cfRule type="expression" dxfId="68" priority="1" stopIfTrue="1">
      <formula>ISERROR(P7)</formula>
    </cfRule>
  </conditionalFormatting>
  <printOptions horizontalCentered="1" verticalCentered="1"/>
  <pageMargins left="0.47244094488188981" right="0.47244094488188981" top="0.59055118110236227" bottom="0.59055118110236227" header="0" footer="0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51"/>
  <sheetViews>
    <sheetView zoomScaleNormal="100" workbookViewId="0"/>
  </sheetViews>
  <sheetFormatPr defaultColWidth="9" defaultRowHeight="13.5"/>
  <cols>
    <col min="1" max="1" width="4.125" style="25" customWidth="1"/>
    <col min="2" max="2" width="11.625" style="25" customWidth="1"/>
    <col min="3" max="3" width="3.125" style="25" customWidth="1"/>
    <col min="4" max="4" width="12.625" style="25" customWidth="1"/>
    <col min="5" max="14" width="3.125" style="25" customWidth="1"/>
    <col min="15" max="15" width="11.625" style="25" customWidth="1"/>
    <col min="16" max="16" width="3.125" style="25" customWidth="1"/>
    <col min="17" max="17" width="12.625" style="25" customWidth="1"/>
    <col min="18" max="18" width="4.125" style="25" customWidth="1"/>
    <col min="19" max="19" width="9" style="25" bestFit="1"/>
    <col min="20" max="16384" width="9" style="25"/>
  </cols>
  <sheetData>
    <row r="1" spans="1:18" ht="24" customHeight="1">
      <c r="B1" s="97" t="str">
        <f>男子Ｓ!B1</f>
        <v>令和４年度　岐阜県高等学校テニス新人大会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8" ht="24" customHeight="1"/>
    <row r="3" spans="1:18" ht="24" customHeight="1">
      <c r="E3" s="97" t="s">
        <v>25</v>
      </c>
      <c r="F3" s="97"/>
      <c r="G3" s="97"/>
      <c r="H3" s="97"/>
      <c r="I3" s="97"/>
      <c r="J3" s="97"/>
      <c r="K3" s="97"/>
      <c r="L3" s="97"/>
      <c r="M3" s="97"/>
      <c r="N3" s="97"/>
      <c r="O3" s="26"/>
      <c r="P3" s="26"/>
    </row>
    <row r="4" spans="1:18" ht="24" customHeight="1"/>
    <row r="5" spans="1:18" ht="24" customHeight="1">
      <c r="A5" s="98">
        <v>1</v>
      </c>
      <c r="B5" s="38" t="str">
        <f>データ!U62</f>
        <v>杉山　七菜</v>
      </c>
      <c r="C5" s="38">
        <f>データ!V62</f>
        <v>2</v>
      </c>
      <c r="D5" s="112" t="str">
        <f>データ!W62</f>
        <v>県岐阜商</v>
      </c>
      <c r="E5" s="36"/>
      <c r="N5" s="36"/>
      <c r="O5" s="38" t="str">
        <f>データ!U66</f>
        <v>佐野　愛鈴</v>
      </c>
      <c r="P5" s="38">
        <f>データ!V66</f>
        <v>1</v>
      </c>
      <c r="Q5" s="112" t="str">
        <f>データ!W66</f>
        <v>県岐阜商</v>
      </c>
      <c r="R5" s="98">
        <v>13</v>
      </c>
    </row>
    <row r="6" spans="1:18" ht="24" customHeight="1">
      <c r="A6" s="98"/>
      <c r="B6" s="39" t="str">
        <f>データ!U63</f>
        <v>村山　瑚都</v>
      </c>
      <c r="C6" s="39">
        <f>データ!V63</f>
        <v>2</v>
      </c>
      <c r="D6" s="112"/>
      <c r="F6" s="28"/>
      <c r="M6" s="29"/>
      <c r="O6" s="39" t="str">
        <f>データ!U67</f>
        <v>大野　　暖</v>
      </c>
      <c r="P6" s="39">
        <f>データ!V67</f>
        <v>1</v>
      </c>
      <c r="Q6" s="112"/>
      <c r="R6" s="98"/>
    </row>
    <row r="7" spans="1:18" ht="24" customHeight="1">
      <c r="A7" s="98">
        <v>2</v>
      </c>
      <c r="B7" s="38" t="str">
        <f>VLOOKUP(A7,データ!$W$3:$AB$22,2,0)</f>
        <v>青木　奈菜</v>
      </c>
      <c r="C7" s="38">
        <f>VLOOKUP(A7,データ!$W$3:$AB$22,3,0)</f>
        <v>2</v>
      </c>
      <c r="D7" s="112" t="str">
        <f>VLOOKUP(A7,データ!$W$3:$AB$22,6,0)</f>
        <v>関商工</v>
      </c>
      <c r="F7" s="32"/>
      <c r="M7" s="33"/>
      <c r="O7" s="38" t="str">
        <f>VLOOKUP(R7,データ!$W$3:$AB$22,2,0)</f>
        <v>加藤　来望</v>
      </c>
      <c r="P7" s="38">
        <f>VLOOKUP(R7,データ!$W$3:$AB$22,3,0)</f>
        <v>2</v>
      </c>
      <c r="Q7" s="112" t="str">
        <f>VLOOKUP(R7,データ!$W$3:$AB$22,6,0)</f>
        <v>関</v>
      </c>
      <c r="R7" s="98">
        <v>14</v>
      </c>
    </row>
    <row r="8" spans="1:18" ht="24" customHeight="1">
      <c r="A8" s="98"/>
      <c r="B8" s="39" t="str">
        <f>VLOOKUP(A7,データ!$W$3:$AB$22,4,0)</f>
        <v>杉山莉央奈</v>
      </c>
      <c r="C8" s="39">
        <f>VLOOKUP(A7,データ!$W$3:$AB$22,5,0)</f>
        <v>2</v>
      </c>
      <c r="D8" s="112" t="e">
        <f>VLOOKUP(B8,データ!$W$3:$AB$22,2,0)</f>
        <v>#N/A</v>
      </c>
      <c r="E8" s="28"/>
      <c r="F8" s="30"/>
      <c r="G8" s="28"/>
      <c r="L8" s="29"/>
      <c r="M8" s="31"/>
      <c r="N8" s="29"/>
      <c r="O8" s="39" t="str">
        <f>VLOOKUP(R7,データ!$W$3:$AB$22,4,0)</f>
        <v>加藤　桜月</v>
      </c>
      <c r="P8" s="39">
        <f>VLOOKUP(R7,データ!$W$3:$AB$22,5,0)</f>
        <v>2</v>
      </c>
      <c r="Q8" s="112" t="e">
        <f>VLOOKUP(O8,データ!$W$3:$AB$22,2,0)</f>
        <v>#N/A</v>
      </c>
      <c r="R8" s="98"/>
    </row>
    <row r="9" spans="1:18" ht="24" customHeight="1">
      <c r="A9" s="98">
        <v>3</v>
      </c>
      <c r="B9" s="38" t="str">
        <f>VLOOKUP(A9,データ!$W$3:$AB$22,2,0)</f>
        <v>鈴木　蒼依</v>
      </c>
      <c r="C9" s="38">
        <f>VLOOKUP(A9,データ!$W$3:$AB$22,3,0)</f>
        <v>2</v>
      </c>
      <c r="D9" s="112" t="str">
        <f>VLOOKUP(A9,データ!$W$3:$AB$22,6,0)</f>
        <v>多治見北</v>
      </c>
      <c r="E9" s="30"/>
      <c r="G9" s="32"/>
      <c r="L9" s="33"/>
      <c r="N9" s="31"/>
      <c r="O9" s="38" t="str">
        <f>VLOOKUP(R9,データ!$W$3:$AB$22,2,0)</f>
        <v>金ケ江絢菜</v>
      </c>
      <c r="P9" s="38">
        <f>VLOOKUP(R9,データ!$W$3:$AB$22,3,0)</f>
        <v>2</v>
      </c>
      <c r="Q9" s="112" t="str">
        <f>VLOOKUP(R9,データ!$W$3:$AB$22,6,0)</f>
        <v>大垣東</v>
      </c>
      <c r="R9" s="98">
        <v>15</v>
      </c>
    </row>
    <row r="10" spans="1:18" ht="24" customHeight="1">
      <c r="A10" s="98"/>
      <c r="B10" s="39" t="str">
        <f>VLOOKUP(A9,データ!$W$3:$AB$22,4,0)</f>
        <v>山田　紅葉</v>
      </c>
      <c r="C10" s="39">
        <f>VLOOKUP(A9,データ!$W$3:$AB$22,5,0)</f>
        <v>2</v>
      </c>
      <c r="D10" s="112" t="e">
        <f>VLOOKUP(B10,データ!$W$3:$AB$22,2,0)</f>
        <v>#N/A</v>
      </c>
      <c r="G10" s="32"/>
      <c r="L10" s="33"/>
      <c r="O10" s="39" t="str">
        <f>VLOOKUP(R9,データ!$W$3:$AB$22,4,0)</f>
        <v>石間　美有</v>
      </c>
      <c r="P10" s="39">
        <f>VLOOKUP(R9,データ!$W$3:$AB$22,5,0)</f>
        <v>2</v>
      </c>
      <c r="Q10" s="112" t="e">
        <f>VLOOKUP(O10,データ!$W$3:$AB$22,2,0)</f>
        <v>#N/A</v>
      </c>
      <c r="R10" s="98"/>
    </row>
    <row r="11" spans="1:18" ht="24" customHeight="1">
      <c r="A11" s="98">
        <v>4</v>
      </c>
      <c r="B11" s="38" t="str">
        <f>VLOOKUP(A11,データ!$W$3:$AB$22,2,0)</f>
        <v>亀山　紗希</v>
      </c>
      <c r="C11" s="38">
        <f>VLOOKUP(A11,データ!$W$3:$AB$22,3,0)</f>
        <v>1</v>
      </c>
      <c r="D11" s="112" t="str">
        <f>VLOOKUP(A11,データ!$W$3:$AB$22,6,0)</f>
        <v>加納</v>
      </c>
      <c r="G11" s="32"/>
      <c r="H11" s="28"/>
      <c r="K11" s="29"/>
      <c r="L11" s="33"/>
      <c r="O11" s="38" t="str">
        <f>VLOOKUP(R11,データ!$W$3:$AB$22,2,0)</f>
        <v>福手ももこ</v>
      </c>
      <c r="P11" s="38">
        <f>VLOOKUP(R11,データ!$W$3:$AB$22,3,0)</f>
        <v>1</v>
      </c>
      <c r="Q11" s="112" t="str">
        <f>VLOOKUP(R11,データ!$W$3:$AB$22,6,0)</f>
        <v>岐阜城北</v>
      </c>
      <c r="R11" s="98">
        <v>16</v>
      </c>
    </row>
    <row r="12" spans="1:18" ht="24" customHeight="1">
      <c r="A12" s="98"/>
      <c r="B12" s="39" t="str">
        <f>VLOOKUP(A11,データ!$W$3:$AB$22,4,0)</f>
        <v>古田　暖乃</v>
      </c>
      <c r="C12" s="39">
        <f>VLOOKUP(A11,データ!$W$3:$AB$22,5,0)</f>
        <v>2</v>
      </c>
      <c r="D12" s="112" t="e">
        <f>VLOOKUP(B12,データ!$W$3:$AB$22,2,0)</f>
        <v>#N/A</v>
      </c>
      <c r="E12" s="28"/>
      <c r="G12" s="32"/>
      <c r="H12" s="32"/>
      <c r="K12" s="33"/>
      <c r="L12" s="33"/>
      <c r="N12" s="29"/>
      <c r="O12" s="39" t="str">
        <f>VLOOKUP(R11,データ!$W$3:$AB$22,4,0)</f>
        <v>梅田　　陽</v>
      </c>
      <c r="P12" s="39">
        <f>VLOOKUP(R11,データ!$W$3:$AB$22,5,0)</f>
        <v>1</v>
      </c>
      <c r="Q12" s="112" t="e">
        <f>VLOOKUP(O12,データ!$W$3:$AB$22,2,0)</f>
        <v>#N/A</v>
      </c>
      <c r="R12" s="98"/>
    </row>
    <row r="13" spans="1:18" ht="24" customHeight="1">
      <c r="A13" s="98">
        <v>5</v>
      </c>
      <c r="B13" s="38" t="str">
        <f>VLOOKUP(A13,データ!$W$3:$AB$22,2,0)</f>
        <v>太宰　智海</v>
      </c>
      <c r="C13" s="38">
        <f>VLOOKUP(A13,データ!$W$3:$AB$22,3,0)</f>
        <v>2</v>
      </c>
      <c r="D13" s="112" t="str">
        <f>VLOOKUP(A13,データ!$W$3:$AB$22,6,0)</f>
        <v>大垣南</v>
      </c>
      <c r="E13" s="30"/>
      <c r="F13" s="28"/>
      <c r="G13" s="30"/>
      <c r="H13" s="32"/>
      <c r="K13" s="33"/>
      <c r="L13" s="31"/>
      <c r="M13" s="29"/>
      <c r="N13" s="31"/>
      <c r="O13" s="38" t="str">
        <f>VLOOKUP(R13,データ!$W$3:$AB$22,2,0)</f>
        <v>藤田　夏遙</v>
      </c>
      <c r="P13" s="38">
        <f>VLOOKUP(R13,データ!$W$3:$AB$22,3,0)</f>
        <v>1</v>
      </c>
      <c r="Q13" s="112" t="str">
        <f>VLOOKUP(R13,データ!$W$3:$AB$22,6,0)</f>
        <v>郡上</v>
      </c>
      <c r="R13" s="98">
        <v>17</v>
      </c>
    </row>
    <row r="14" spans="1:18" ht="24" customHeight="1">
      <c r="A14" s="98"/>
      <c r="B14" s="39" t="str">
        <f>VLOOKUP(A13,データ!$W$3:$AB$22,4,0)</f>
        <v>堀田　真央</v>
      </c>
      <c r="C14" s="39">
        <f>VLOOKUP(A13,データ!$W$3:$AB$22,5,0)</f>
        <v>2</v>
      </c>
      <c r="D14" s="112" t="e">
        <f>VLOOKUP(B14,データ!$W$3:$AB$22,2,0)</f>
        <v>#N/A</v>
      </c>
      <c r="F14" s="32"/>
      <c r="H14" s="32"/>
      <c r="K14" s="33"/>
      <c r="M14" s="33"/>
      <c r="O14" s="39" t="str">
        <f>VLOOKUP(R13,データ!$W$3:$AB$22,4,0)</f>
        <v>林　亜梨左</v>
      </c>
      <c r="P14" s="39">
        <f>VLOOKUP(R13,データ!$W$3:$AB$22,5,0)</f>
        <v>1</v>
      </c>
      <c r="Q14" s="112" t="e">
        <f>VLOOKUP(O14,データ!$W$3:$AB$22,2,0)</f>
        <v>#N/A</v>
      </c>
      <c r="R14" s="98"/>
    </row>
    <row r="15" spans="1:18" ht="24" customHeight="1">
      <c r="A15" s="98">
        <v>6</v>
      </c>
      <c r="B15" s="38" t="str">
        <f>VLOOKUP(A15,データ!$W$3:$AB$22,2,0)</f>
        <v>横山　優莉</v>
      </c>
      <c r="C15" s="38">
        <f>VLOOKUP(A15,データ!$W$3:$AB$22,3,0)</f>
        <v>2</v>
      </c>
      <c r="D15" s="112" t="str">
        <f>VLOOKUP(A15,データ!$W$3:$AB$22,6,0)</f>
        <v>岐阜北</v>
      </c>
      <c r="E15" s="36"/>
      <c r="F15" s="30"/>
      <c r="H15" s="32"/>
      <c r="K15" s="33"/>
      <c r="M15" s="31"/>
      <c r="N15" s="36"/>
      <c r="O15" s="38" t="str">
        <f>VLOOKUP(R15,データ!$W$3:$AB$22,2,0)</f>
        <v>白橋　乃詠</v>
      </c>
      <c r="P15" s="38">
        <f>VLOOKUP(R15,データ!$W$3:$AB$22,3,0)</f>
        <v>1</v>
      </c>
      <c r="Q15" s="112" t="str">
        <f>VLOOKUP(R15,データ!$W$3:$AB$22,6,0)</f>
        <v>加納</v>
      </c>
      <c r="R15" s="98">
        <v>18</v>
      </c>
    </row>
    <row r="16" spans="1:18" ht="24" customHeight="1">
      <c r="A16" s="98"/>
      <c r="B16" s="39" t="str">
        <f>VLOOKUP(A15,データ!$W$3:$AB$22,4,0)</f>
        <v>平光　更彩</v>
      </c>
      <c r="C16" s="39">
        <f>VLOOKUP(A15,データ!$W$3:$AB$22,5,0)</f>
        <v>1</v>
      </c>
      <c r="D16" s="112" t="e">
        <f>VLOOKUP(B16,データ!$W$3:$AB$22,2,0)</f>
        <v>#N/A</v>
      </c>
      <c r="H16" s="32"/>
      <c r="I16" s="34"/>
      <c r="J16" s="36"/>
      <c r="K16" s="33"/>
      <c r="O16" s="39" t="str">
        <f>VLOOKUP(R15,データ!$W$3:$AB$22,4,0)</f>
        <v>木股　弥子</v>
      </c>
      <c r="P16" s="39">
        <f>VLOOKUP(R15,データ!$W$3:$AB$22,5,0)</f>
        <v>1</v>
      </c>
      <c r="Q16" s="112" t="e">
        <f>VLOOKUP(O16,データ!$W$3:$AB$22,2,0)</f>
        <v>#N/A</v>
      </c>
      <c r="R16" s="98"/>
    </row>
    <row r="17" spans="1:18" ht="24" customHeight="1">
      <c r="A17" s="98">
        <v>7</v>
      </c>
      <c r="B17" s="38" t="str">
        <f>VLOOKUP(A17,データ!$W$3:$AB$22,2,0)</f>
        <v>山田　奈々</v>
      </c>
      <c r="C17" s="38">
        <f>VLOOKUP(A17,データ!$W$3:$AB$22,3,0)</f>
        <v>2</v>
      </c>
      <c r="D17" s="112" t="str">
        <f>VLOOKUP(A17,データ!$W$3:$AB$22,6,0)</f>
        <v>麗澤瑞浪</v>
      </c>
      <c r="E17" s="36"/>
      <c r="H17" s="32"/>
      <c r="K17" s="33"/>
      <c r="N17" s="36"/>
      <c r="O17" s="38" t="str">
        <f>VLOOKUP(R17,データ!$W$3:$AB$22,2,0)</f>
        <v>兼松　留梨</v>
      </c>
      <c r="P17" s="38">
        <f>VLOOKUP(R17,データ!$W$3:$AB$22,3,0)</f>
        <v>2</v>
      </c>
      <c r="Q17" s="112" t="str">
        <f>VLOOKUP(R17,データ!$W$3:$AB$22,6,0)</f>
        <v>関商工</v>
      </c>
      <c r="R17" s="98">
        <v>19</v>
      </c>
    </row>
    <row r="18" spans="1:18" ht="24" customHeight="1">
      <c r="A18" s="98"/>
      <c r="B18" s="39" t="str">
        <f>VLOOKUP(A17,データ!$W$3:$AB$22,4,0)</f>
        <v>林　　菜那</v>
      </c>
      <c r="C18" s="39">
        <f>VLOOKUP(A17,データ!$W$3:$AB$22,5,0)</f>
        <v>2</v>
      </c>
      <c r="D18" s="112" t="e">
        <f>VLOOKUP(B18,データ!$W$3:$AB$22,2,0)</f>
        <v>#N/A</v>
      </c>
      <c r="F18" s="28"/>
      <c r="H18" s="32"/>
      <c r="K18" s="33"/>
      <c r="M18" s="29"/>
      <c r="O18" s="39" t="str">
        <f>VLOOKUP(R17,データ!$W$3:$AB$22,4,0)</f>
        <v>加野　詩織</v>
      </c>
      <c r="P18" s="39">
        <f>VLOOKUP(R17,データ!$W$3:$AB$22,5,0)</f>
        <v>2</v>
      </c>
      <c r="Q18" s="112" t="e">
        <f>VLOOKUP(O18,データ!$W$3:$AB$22,2,0)</f>
        <v>#N/A</v>
      </c>
      <c r="R18" s="98"/>
    </row>
    <row r="19" spans="1:18" ht="24" customHeight="1">
      <c r="A19" s="98">
        <v>8</v>
      </c>
      <c r="B19" s="38" t="str">
        <f>VLOOKUP(A19,データ!$W$3:$AB$22,2,0)</f>
        <v>片岡　新菜</v>
      </c>
      <c r="C19" s="38">
        <f>VLOOKUP(A19,データ!$W$3:$AB$22,3,0)</f>
        <v>2</v>
      </c>
      <c r="D19" s="112" t="str">
        <f>VLOOKUP(A19,データ!$W$3:$AB$22,6,0)</f>
        <v>岐阜東</v>
      </c>
      <c r="F19" s="32"/>
      <c r="H19" s="32"/>
      <c r="K19" s="33"/>
      <c r="M19" s="33"/>
      <c r="O19" s="38" t="str">
        <f>VLOOKUP(R19,データ!$W$3:$AB$22,2,0)</f>
        <v>秋山　明曖</v>
      </c>
      <c r="P19" s="38">
        <f>VLOOKUP(R19,データ!$W$3:$AB$22,3,0)</f>
        <v>2</v>
      </c>
      <c r="Q19" s="112" t="str">
        <f>VLOOKUP(R19,データ!$W$3:$AB$22,6,0)</f>
        <v>東濃実</v>
      </c>
      <c r="R19" s="98">
        <v>20</v>
      </c>
    </row>
    <row r="20" spans="1:18" ht="24" customHeight="1">
      <c r="A20" s="98"/>
      <c r="B20" s="46" t="str">
        <f>VLOOKUP(A19,データ!$W$3:$AB$22,4,0)</f>
        <v>土本　萌絵</v>
      </c>
      <c r="C20" s="39">
        <f>VLOOKUP(A19,データ!$W$3:$AB$22,5,0)</f>
        <v>2</v>
      </c>
      <c r="D20" s="112" t="e">
        <f>VLOOKUP(B20,データ!$W$3:$AB$22,2,0)</f>
        <v>#N/A</v>
      </c>
      <c r="E20" s="28"/>
      <c r="F20" s="30"/>
      <c r="G20" s="28"/>
      <c r="H20" s="32"/>
      <c r="K20" s="33"/>
      <c r="L20" s="29"/>
      <c r="M20" s="31"/>
      <c r="N20" s="29"/>
      <c r="O20" s="39" t="str">
        <f>VLOOKUP(R19,データ!$W$3:$AB$22,4,0)</f>
        <v>髙木純愛梨</v>
      </c>
      <c r="P20" s="39">
        <f>VLOOKUP(R19,データ!$W$3:$AB$22,5,0)</f>
        <v>1</v>
      </c>
      <c r="Q20" s="112" t="e">
        <f>VLOOKUP(O20,データ!$W$3:$AB$22,2,0)</f>
        <v>#N/A</v>
      </c>
      <c r="R20" s="98"/>
    </row>
    <row r="21" spans="1:18" ht="24" customHeight="1">
      <c r="A21" s="98">
        <v>9</v>
      </c>
      <c r="B21" s="38" t="str">
        <f>VLOOKUP(A21,データ!$W$3:$AB$22,2,0)</f>
        <v>田中　愛美</v>
      </c>
      <c r="C21" s="38">
        <f>VLOOKUP(A21,データ!$W$3:$AB$22,3,0)</f>
        <v>2</v>
      </c>
      <c r="D21" s="112" t="str">
        <f>VLOOKUP(A21,データ!$W$3:$AB$22,6,0)</f>
        <v>大垣北</v>
      </c>
      <c r="E21" s="30"/>
      <c r="G21" s="32"/>
      <c r="H21" s="32"/>
      <c r="K21" s="33"/>
      <c r="L21" s="33"/>
      <c r="N21" s="31"/>
      <c r="O21" s="38" t="str">
        <f>VLOOKUP(R21,データ!$W$3:$AB$22,2,0)</f>
        <v>堀　　千陽</v>
      </c>
      <c r="P21" s="38">
        <f>VLOOKUP(R21,データ!$W$3:$AB$22,3,0)</f>
        <v>2</v>
      </c>
      <c r="Q21" s="112" t="str">
        <f>VLOOKUP(R21,データ!$W$3:$AB$22,6,0)</f>
        <v>岐阜</v>
      </c>
      <c r="R21" s="98">
        <v>21</v>
      </c>
    </row>
    <row r="22" spans="1:18" ht="24" customHeight="1">
      <c r="A22" s="98"/>
      <c r="B22" s="39" t="str">
        <f>VLOOKUP(A21,データ!$W$3:$AB$22,4,0)</f>
        <v>堀　　みう</v>
      </c>
      <c r="C22" s="39">
        <f>VLOOKUP(A21,データ!$W$3:$AB$22,5,0)</f>
        <v>1</v>
      </c>
      <c r="D22" s="112" t="e">
        <f>VLOOKUP(B22,データ!$W$3:$AB$22,2,0)</f>
        <v>#N/A</v>
      </c>
      <c r="G22" s="32"/>
      <c r="H22" s="30"/>
      <c r="K22" s="31"/>
      <c r="L22" s="33"/>
      <c r="O22" s="39" t="str">
        <f>VLOOKUP(R21,データ!$W$3:$AB$22,4,0)</f>
        <v>上原　綺里</v>
      </c>
      <c r="P22" s="39">
        <f>VLOOKUP(R21,データ!$W$3:$AB$22,5,0)</f>
        <v>1</v>
      </c>
      <c r="Q22" s="112" t="e">
        <f>VLOOKUP(O22,データ!$W$3:$AB$22,2,0)</f>
        <v>#N/A</v>
      </c>
      <c r="R22" s="98"/>
    </row>
    <row r="23" spans="1:18" ht="24" customHeight="1">
      <c r="A23" s="98">
        <v>10</v>
      </c>
      <c r="B23" s="38" t="str">
        <f>VLOOKUP(A23,データ!$W$3:$AB$22,2,0)</f>
        <v>板津奈菜可</v>
      </c>
      <c r="C23" s="38">
        <f>VLOOKUP(A23,データ!$W$3:$AB$22,3,0)</f>
        <v>2</v>
      </c>
      <c r="D23" s="112" t="str">
        <f>VLOOKUP(A23,データ!$W$3:$AB$22,6,0)</f>
        <v>関商工</v>
      </c>
      <c r="G23" s="32"/>
      <c r="L23" s="33"/>
      <c r="O23" s="38" t="str">
        <f>VLOOKUP(R23,データ!$W$3:$AB$22,2,0)</f>
        <v>常冨　愛菜</v>
      </c>
      <c r="P23" s="38">
        <f>VLOOKUP(R23,データ!$W$3:$AB$22,3,0)</f>
        <v>2</v>
      </c>
      <c r="Q23" s="112" t="str">
        <f>VLOOKUP(R23,データ!$W$3:$AB$22,6,0)</f>
        <v>各務原</v>
      </c>
      <c r="R23" s="98">
        <v>22</v>
      </c>
    </row>
    <row r="24" spans="1:18" ht="24" customHeight="1">
      <c r="A24" s="98"/>
      <c r="B24" s="39" t="str">
        <f>VLOOKUP(A23,データ!$W$3:$AB$22,4,0)</f>
        <v>片岡　心菜</v>
      </c>
      <c r="C24" s="39">
        <f>VLOOKUP(A23,データ!$W$3:$AB$22,5,0)</f>
        <v>1</v>
      </c>
      <c r="D24" s="112" t="e">
        <f>VLOOKUP(B24,データ!$W$3:$AB$22,2,0)</f>
        <v>#N/A</v>
      </c>
      <c r="E24" s="28"/>
      <c r="G24" s="32"/>
      <c r="L24" s="33"/>
      <c r="N24" s="29"/>
      <c r="O24" s="39" t="str">
        <f>VLOOKUP(R23,データ!$W$3:$AB$22,4,0)</f>
        <v>岡部　芹耶</v>
      </c>
      <c r="P24" s="39">
        <f>VLOOKUP(R23,データ!$W$3:$AB$22,5,0)</f>
        <v>2</v>
      </c>
      <c r="Q24" s="112" t="e">
        <f>VLOOKUP(O24,データ!$W$3:$AB$22,2,0)</f>
        <v>#N/A</v>
      </c>
      <c r="R24" s="98"/>
    </row>
    <row r="25" spans="1:18" ht="24" customHeight="1">
      <c r="A25" s="98">
        <v>11</v>
      </c>
      <c r="B25" s="38" t="str">
        <f>VLOOKUP(A25,データ!$W$3:$AB$22,2,0)</f>
        <v>今井　心音</v>
      </c>
      <c r="C25" s="38">
        <f>VLOOKUP(A25,データ!$W$3:$AB$22,3,0)</f>
        <v>2</v>
      </c>
      <c r="D25" s="112" t="str">
        <f>VLOOKUP(A25,データ!$W$3:$AB$22,6,0)</f>
        <v>県岐阜商</v>
      </c>
      <c r="E25" s="30"/>
      <c r="F25" s="28"/>
      <c r="G25" s="30"/>
      <c r="L25" s="31"/>
      <c r="M25" s="29"/>
      <c r="N25" s="31"/>
      <c r="O25" s="38" t="str">
        <f>VLOOKUP(R25,データ!$W$3:$AB$22,2,0)</f>
        <v>波多野莉乃</v>
      </c>
      <c r="P25" s="38">
        <f>VLOOKUP(R25,データ!$W$3:$AB$22,3,0)</f>
        <v>2</v>
      </c>
      <c r="Q25" s="112" t="str">
        <f>VLOOKUP(R25,データ!$W$3:$AB$22,6,0)</f>
        <v>瑞浪</v>
      </c>
      <c r="R25" s="98">
        <v>23</v>
      </c>
    </row>
    <row r="26" spans="1:18" ht="24" customHeight="1">
      <c r="A26" s="98"/>
      <c r="B26" s="39" t="str">
        <f>VLOOKUP(A25,データ!$W$3:$AB$22,4,0)</f>
        <v>廣瀬菜々音</v>
      </c>
      <c r="C26" s="39">
        <f>VLOOKUP(A25,データ!$W$3:$AB$22,5,0)</f>
        <v>1</v>
      </c>
      <c r="D26" s="112" t="e">
        <f>VLOOKUP(B26,データ!$W$3:$AB$22,2,0)</f>
        <v>#N/A</v>
      </c>
      <c r="F26" s="32"/>
      <c r="M26" s="33"/>
      <c r="O26" s="39" t="str">
        <f>VLOOKUP(R25,データ!$W$3:$AB$22,4,0)</f>
        <v>奥村菜々星</v>
      </c>
      <c r="P26" s="39">
        <f>VLOOKUP(R25,データ!$W$3:$AB$22,5,0)</f>
        <v>2</v>
      </c>
      <c r="Q26" s="112" t="e">
        <f>VLOOKUP(O26,データ!$W$3:$AB$22,2,0)</f>
        <v>#N/A</v>
      </c>
      <c r="R26" s="98"/>
    </row>
    <row r="27" spans="1:18" ht="24" customHeight="1">
      <c r="A27" s="98">
        <v>12</v>
      </c>
      <c r="B27" s="38" t="str">
        <f>データ!U68</f>
        <v>三島　黎空</v>
      </c>
      <c r="C27" s="38">
        <f>データ!V68</f>
        <v>2</v>
      </c>
      <c r="D27" s="112" t="str">
        <f>データ!W68</f>
        <v>関</v>
      </c>
      <c r="E27" s="36"/>
      <c r="F27" s="30"/>
      <c r="M27" s="31"/>
      <c r="N27" s="36"/>
      <c r="O27" s="38" t="str">
        <f>データ!U64</f>
        <v>向山　莉央</v>
      </c>
      <c r="P27" s="38">
        <f>データ!V64</f>
        <v>1</v>
      </c>
      <c r="Q27" s="112" t="str">
        <f>データ!W64</f>
        <v>県岐阜商</v>
      </c>
      <c r="R27" s="98">
        <v>24</v>
      </c>
    </row>
    <row r="28" spans="1:18" ht="24" customHeight="1">
      <c r="A28" s="98"/>
      <c r="B28" s="39" t="str">
        <f>データ!U69</f>
        <v>江川　日菜</v>
      </c>
      <c r="C28" s="39">
        <f>データ!V69</f>
        <v>2</v>
      </c>
      <c r="D28" s="112"/>
      <c r="O28" s="39" t="str">
        <f>データ!U65</f>
        <v>酒井　菜帆</v>
      </c>
      <c r="P28" s="39">
        <f>データ!V65</f>
        <v>1</v>
      </c>
      <c r="Q28" s="112"/>
      <c r="R28" s="98"/>
    </row>
    <row r="29" spans="1:18" ht="24" customHeight="1"/>
    <row r="30" spans="1:18" ht="24" customHeight="1">
      <c r="B30" s="25" t="s">
        <v>20</v>
      </c>
    </row>
    <row r="31" spans="1:18" ht="24" customHeight="1">
      <c r="B31" s="27"/>
      <c r="C31" s="27"/>
      <c r="D31" s="100"/>
    </row>
    <row r="32" spans="1:18" ht="24" customHeight="1">
      <c r="B32" s="27"/>
      <c r="C32" s="27"/>
      <c r="D32" s="100"/>
      <c r="E32" s="35"/>
      <c r="F32" s="28"/>
    </row>
    <row r="33" spans="2:14" ht="24" customHeight="1">
      <c r="B33" s="27"/>
      <c r="C33" s="27"/>
      <c r="D33" s="100"/>
      <c r="E33" s="36"/>
      <c r="F33" s="30"/>
      <c r="G33" s="29"/>
      <c r="H33" s="35"/>
    </row>
    <row r="34" spans="2:14" ht="24" customHeight="1">
      <c r="B34" s="27"/>
      <c r="C34" s="27"/>
      <c r="D34" s="100"/>
    </row>
    <row r="35" spans="2:14" ht="24" customHeight="1">
      <c r="B35" s="37"/>
      <c r="C35" s="27"/>
      <c r="D35" s="82"/>
    </row>
    <row r="36" spans="2:14" ht="24" customHeight="1">
      <c r="B36" s="92"/>
      <c r="C36" s="92"/>
      <c r="D36" s="116"/>
      <c r="E36" s="116"/>
      <c r="F36" s="116"/>
      <c r="G36" s="116"/>
      <c r="H36" s="116"/>
      <c r="I36" s="92"/>
      <c r="J36" s="116"/>
      <c r="K36" s="116"/>
      <c r="L36" s="116"/>
      <c r="M36" s="116"/>
      <c r="N36" s="116"/>
    </row>
    <row r="37" spans="2:14" ht="24" customHeight="1">
      <c r="B37" s="92"/>
      <c r="C37" s="92"/>
      <c r="D37" s="116"/>
      <c r="E37" s="116"/>
      <c r="F37" s="116"/>
      <c r="G37" s="116"/>
      <c r="H37" s="116"/>
      <c r="I37" s="92"/>
      <c r="J37" s="116"/>
      <c r="K37" s="116"/>
      <c r="L37" s="116"/>
      <c r="M37" s="116"/>
      <c r="N37" s="116"/>
    </row>
    <row r="38" spans="2:14" ht="24" customHeight="1">
      <c r="B38" s="92"/>
      <c r="C38" s="92"/>
      <c r="D38" s="116"/>
      <c r="E38" s="116"/>
      <c r="F38" s="116"/>
      <c r="G38" s="116"/>
      <c r="H38" s="116"/>
      <c r="I38" s="92"/>
      <c r="J38" s="116"/>
      <c r="K38" s="116"/>
      <c r="L38" s="116"/>
      <c r="M38" s="116"/>
      <c r="N38" s="116"/>
    </row>
    <row r="39" spans="2:14" ht="24" customHeight="1">
      <c r="B39" s="92"/>
      <c r="C39" s="92"/>
      <c r="D39" s="116"/>
      <c r="E39" s="116"/>
      <c r="F39" s="116"/>
      <c r="G39" s="116"/>
      <c r="H39" s="116"/>
      <c r="I39" s="92"/>
      <c r="J39" s="116"/>
      <c r="K39" s="116"/>
      <c r="L39" s="116"/>
      <c r="M39" s="116"/>
      <c r="N39" s="116"/>
    </row>
    <row r="40" spans="2:14" ht="24" customHeight="1">
      <c r="B40" s="92"/>
      <c r="C40" s="92"/>
      <c r="D40" s="116"/>
      <c r="E40" s="116"/>
      <c r="F40" s="116"/>
      <c r="G40" s="116"/>
      <c r="H40" s="116"/>
      <c r="I40" s="92"/>
      <c r="J40" s="116"/>
      <c r="K40" s="116"/>
      <c r="L40" s="116"/>
      <c r="M40" s="116"/>
      <c r="N40" s="116"/>
    </row>
    <row r="41" spans="2:14" ht="24" customHeight="1">
      <c r="B41" s="92"/>
      <c r="C41" s="92"/>
      <c r="D41" s="116"/>
      <c r="E41" s="116"/>
      <c r="F41" s="116"/>
      <c r="G41" s="116"/>
      <c r="H41" s="116"/>
      <c r="I41" s="92"/>
      <c r="J41" s="116"/>
      <c r="K41" s="116"/>
      <c r="L41" s="116"/>
      <c r="M41" s="116"/>
      <c r="N41" s="116"/>
    </row>
    <row r="42" spans="2:14" ht="24" customHeight="1">
      <c r="B42" s="92"/>
      <c r="C42" s="92"/>
      <c r="D42" s="116"/>
      <c r="E42" s="116"/>
      <c r="F42" s="116"/>
      <c r="G42" s="116"/>
      <c r="H42" s="116"/>
      <c r="I42" s="92"/>
      <c r="J42" s="116"/>
      <c r="K42" s="116"/>
      <c r="L42" s="116"/>
      <c r="M42" s="116"/>
      <c r="N42" s="116"/>
    </row>
    <row r="43" spans="2:14" ht="24" customHeight="1">
      <c r="B43" s="92"/>
      <c r="C43" s="92"/>
      <c r="D43" s="116"/>
      <c r="E43" s="116"/>
      <c r="F43" s="116"/>
      <c r="G43" s="116"/>
      <c r="H43" s="116"/>
      <c r="I43" s="92"/>
      <c r="J43" s="116"/>
      <c r="K43" s="116"/>
      <c r="L43" s="116"/>
      <c r="M43" s="116"/>
      <c r="N43" s="116"/>
    </row>
    <row r="44" spans="2:14" ht="24" customHeight="1">
      <c r="B44" s="92"/>
      <c r="C44" s="92"/>
      <c r="D44" s="116"/>
      <c r="E44" s="116"/>
      <c r="F44" s="116"/>
      <c r="G44" s="116"/>
      <c r="H44" s="116"/>
      <c r="I44" s="92"/>
      <c r="J44" s="116"/>
      <c r="K44" s="116"/>
      <c r="L44" s="116"/>
      <c r="M44" s="116"/>
      <c r="N44" s="116"/>
    </row>
    <row r="45" spans="2:14" ht="24" customHeight="1">
      <c r="B45" s="92"/>
      <c r="C45" s="92"/>
      <c r="D45" s="116"/>
      <c r="E45" s="116"/>
      <c r="F45" s="116"/>
      <c r="G45" s="116"/>
      <c r="H45" s="116"/>
      <c r="I45" s="92"/>
      <c r="J45" s="116"/>
      <c r="K45" s="116"/>
      <c r="L45" s="116"/>
      <c r="M45" s="116"/>
      <c r="N45" s="116"/>
    </row>
    <row r="46" spans="2:14" ht="24" customHeight="1">
      <c r="B46" s="92"/>
      <c r="C46" s="92"/>
      <c r="D46" s="116"/>
      <c r="E46" s="116"/>
      <c r="F46" s="116"/>
      <c r="G46" s="116"/>
      <c r="H46" s="116"/>
      <c r="I46" s="92"/>
      <c r="J46" s="116"/>
      <c r="K46" s="116"/>
      <c r="L46" s="116"/>
      <c r="M46" s="116"/>
      <c r="N46" s="116"/>
    </row>
    <row r="47" spans="2:14" ht="24" customHeight="1">
      <c r="B47" s="92"/>
      <c r="C47" s="92"/>
      <c r="D47" s="116"/>
      <c r="E47" s="116"/>
      <c r="F47" s="116"/>
      <c r="G47" s="116"/>
      <c r="H47" s="116"/>
      <c r="I47" s="92"/>
      <c r="J47" s="116"/>
      <c r="K47" s="116"/>
      <c r="L47" s="116"/>
      <c r="M47" s="116"/>
      <c r="N47" s="116"/>
    </row>
    <row r="48" spans="2:14" ht="24" customHeight="1">
      <c r="B48" s="92"/>
      <c r="C48" s="92"/>
      <c r="D48" s="116"/>
      <c r="E48" s="116"/>
      <c r="F48" s="116"/>
      <c r="G48" s="116"/>
      <c r="H48" s="116"/>
      <c r="I48" s="92"/>
      <c r="J48" s="116"/>
      <c r="K48" s="116"/>
      <c r="L48" s="116"/>
      <c r="M48" s="116"/>
      <c r="N48" s="116"/>
    </row>
    <row r="49" spans="2:14" ht="24" customHeight="1">
      <c r="B49" s="92"/>
      <c r="C49" s="92"/>
      <c r="D49" s="116"/>
      <c r="E49" s="116"/>
      <c r="F49" s="116"/>
      <c r="G49" s="116"/>
      <c r="H49" s="116"/>
      <c r="I49" s="92"/>
      <c r="J49" s="116"/>
      <c r="K49" s="116"/>
      <c r="L49" s="116"/>
      <c r="M49" s="116"/>
      <c r="N49" s="116"/>
    </row>
    <row r="50" spans="2:14" ht="24" customHeight="1">
      <c r="B50" s="92"/>
      <c r="C50" s="92"/>
      <c r="D50" s="116"/>
      <c r="E50" s="116"/>
      <c r="F50" s="116"/>
      <c r="G50" s="116"/>
      <c r="H50" s="116"/>
      <c r="I50" s="92"/>
      <c r="J50" s="116"/>
      <c r="K50" s="116"/>
      <c r="L50" s="116"/>
      <c r="M50" s="116"/>
      <c r="N50" s="116"/>
    </row>
    <row r="51" spans="2:14" ht="24" customHeight="1">
      <c r="B51" s="92"/>
      <c r="C51" s="92"/>
      <c r="D51" s="116"/>
      <c r="E51" s="116"/>
      <c r="F51" s="116"/>
      <c r="G51" s="116"/>
      <c r="H51" s="116"/>
      <c r="I51" s="92"/>
      <c r="J51" s="116"/>
      <c r="K51" s="116"/>
      <c r="L51" s="116"/>
      <c r="M51" s="116"/>
      <c r="N51" s="116"/>
    </row>
  </sheetData>
  <mergeCells count="84">
    <mergeCell ref="D48:D49"/>
    <mergeCell ref="E48:H48"/>
    <mergeCell ref="J48:N49"/>
    <mergeCell ref="E49:H49"/>
    <mergeCell ref="D50:D51"/>
    <mergeCell ref="E50:H50"/>
    <mergeCell ref="J50:N51"/>
    <mergeCell ref="E51:H51"/>
    <mergeCell ref="D44:D45"/>
    <mergeCell ref="E44:H44"/>
    <mergeCell ref="J44:N45"/>
    <mergeCell ref="E45:H45"/>
    <mergeCell ref="D46:D47"/>
    <mergeCell ref="E46:H46"/>
    <mergeCell ref="J46:N47"/>
    <mergeCell ref="E47:H47"/>
    <mergeCell ref="D40:D41"/>
    <mergeCell ref="E40:H40"/>
    <mergeCell ref="J40:N41"/>
    <mergeCell ref="E41:H41"/>
    <mergeCell ref="D42:D43"/>
    <mergeCell ref="E42:H42"/>
    <mergeCell ref="J42:N43"/>
    <mergeCell ref="E43:H43"/>
    <mergeCell ref="D36:D37"/>
    <mergeCell ref="E36:H36"/>
    <mergeCell ref="J36:N37"/>
    <mergeCell ref="E37:H37"/>
    <mergeCell ref="D38:D39"/>
    <mergeCell ref="E38:H38"/>
    <mergeCell ref="J38:N39"/>
    <mergeCell ref="E39:H39"/>
    <mergeCell ref="R5:R6"/>
    <mergeCell ref="R7:R8"/>
    <mergeCell ref="R9:R10"/>
    <mergeCell ref="R11:R12"/>
    <mergeCell ref="R13:R14"/>
    <mergeCell ref="D25:D26"/>
    <mergeCell ref="D27:D28"/>
    <mergeCell ref="D31:D32"/>
    <mergeCell ref="R15:R16"/>
    <mergeCell ref="R17:R18"/>
    <mergeCell ref="R19:R20"/>
    <mergeCell ref="Q15:Q16"/>
    <mergeCell ref="Q17:Q18"/>
    <mergeCell ref="Q19:Q20"/>
    <mergeCell ref="R21:R22"/>
    <mergeCell ref="R23:R24"/>
    <mergeCell ref="R25:R26"/>
    <mergeCell ref="R27:R28"/>
    <mergeCell ref="Q25:Q26"/>
    <mergeCell ref="Q27:Q28"/>
    <mergeCell ref="Q21:Q22"/>
    <mergeCell ref="D33:D34"/>
    <mergeCell ref="A25:A26"/>
    <mergeCell ref="A27:A28"/>
    <mergeCell ref="D5:D6"/>
    <mergeCell ref="D7:D8"/>
    <mergeCell ref="D9:D10"/>
    <mergeCell ref="D11:D12"/>
    <mergeCell ref="D13:D14"/>
    <mergeCell ref="D15:D16"/>
    <mergeCell ref="D17:D18"/>
    <mergeCell ref="D19:D20"/>
    <mergeCell ref="A13:A14"/>
    <mergeCell ref="A15:A16"/>
    <mergeCell ref="A17:A18"/>
    <mergeCell ref="A19:A20"/>
    <mergeCell ref="A21:A22"/>
    <mergeCell ref="A23:A24"/>
    <mergeCell ref="B1:Q1"/>
    <mergeCell ref="E3:N3"/>
    <mergeCell ref="A5:A6"/>
    <mergeCell ref="A7:A8"/>
    <mergeCell ref="A9:A10"/>
    <mergeCell ref="A11:A12"/>
    <mergeCell ref="Q5:Q6"/>
    <mergeCell ref="Q7:Q8"/>
    <mergeCell ref="Q9:Q10"/>
    <mergeCell ref="Q11:Q12"/>
    <mergeCell ref="D21:D22"/>
    <mergeCell ref="D23:D24"/>
    <mergeCell ref="Q13:Q14"/>
    <mergeCell ref="Q23:Q24"/>
  </mergeCells>
  <phoneticPr fontId="28"/>
  <conditionalFormatting sqref="B6:C6 O28:P28 O6:P6">
    <cfRule type="expression" dxfId="67" priority="3" stopIfTrue="1">
      <formula>"ISERROR(B6)"</formula>
    </cfRule>
  </conditionalFormatting>
  <conditionalFormatting sqref="B5:C5 D5:D28 B7:C28 O27:P27 Q5:Q28 O5:P5">
    <cfRule type="expression" dxfId="66" priority="4" stopIfTrue="1">
      <formula>ISERROR(B5)</formula>
    </cfRule>
  </conditionalFormatting>
  <conditionalFormatting sqref="O7:O26">
    <cfRule type="expression" dxfId="65" priority="2" stopIfTrue="1">
      <formula>ISERROR(O7)</formula>
    </cfRule>
  </conditionalFormatting>
  <conditionalFormatting sqref="P7:P26">
    <cfRule type="expression" dxfId="64" priority="1" stopIfTrue="1">
      <formula>ISERROR(P7)</formula>
    </cfRule>
  </conditionalFormatting>
  <printOptions horizontalCentered="1" verticalCentered="1"/>
  <pageMargins left="0.47244094488188981" right="0.47244094488188981" top="0.59055118110236227" bottom="0.59055118110236227" header="0" footer="0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7"/>
    <pageSetUpPr fitToPage="1"/>
  </sheetPr>
  <dimension ref="B1:M39"/>
  <sheetViews>
    <sheetView topLeftCell="A4" zoomScaleNormal="100" workbookViewId="0">
      <selection activeCell="E7" sqref="E7"/>
    </sheetView>
  </sheetViews>
  <sheetFormatPr defaultColWidth="10" defaultRowHeight="12"/>
  <cols>
    <col min="1" max="1" width="1.625" style="4" customWidth="1"/>
    <col min="2" max="2" width="4.25" style="4" customWidth="1"/>
    <col min="3" max="3" width="9.75" style="6" customWidth="1"/>
    <col min="4" max="4" width="10.625" style="4" customWidth="1"/>
    <col min="5" max="13" width="12.75" style="4" customWidth="1"/>
    <col min="14" max="14" width="10" style="4" bestFit="1"/>
    <col min="15" max="16384" width="10" style="4"/>
  </cols>
  <sheetData>
    <row r="1" spans="2:13" ht="20.100000000000001" customHeight="1">
      <c r="B1" s="107" t="s">
        <v>4</v>
      </c>
      <c r="C1" s="107"/>
      <c r="D1" s="107"/>
      <c r="E1" s="108"/>
      <c r="F1" s="108"/>
      <c r="G1" s="108"/>
      <c r="H1" s="108"/>
      <c r="I1" s="108"/>
      <c r="J1" s="5"/>
      <c r="K1" s="5"/>
      <c r="L1" s="5"/>
      <c r="M1" s="5"/>
    </row>
    <row r="2" spans="2:13" ht="13.7" customHeight="1">
      <c r="B2" s="101"/>
      <c r="C2" s="103" t="s">
        <v>5</v>
      </c>
      <c r="D2" s="122" t="s">
        <v>6</v>
      </c>
      <c r="E2" s="117" t="s">
        <v>7</v>
      </c>
      <c r="F2" s="109"/>
      <c r="G2" s="109"/>
      <c r="H2" s="109"/>
      <c r="I2" s="109"/>
      <c r="J2" s="109"/>
      <c r="K2" s="109"/>
      <c r="L2" s="109"/>
      <c r="M2" s="110"/>
    </row>
    <row r="3" spans="2:13" ht="13.7" customHeight="1" thickBot="1">
      <c r="B3" s="102"/>
      <c r="C3" s="104"/>
      <c r="D3" s="123"/>
      <c r="E3" s="10" t="s">
        <v>8</v>
      </c>
      <c r="F3" s="9" t="s">
        <v>9</v>
      </c>
      <c r="G3" s="9" t="s">
        <v>10</v>
      </c>
      <c r="H3" s="9" t="s">
        <v>11</v>
      </c>
      <c r="I3" s="11" t="s">
        <v>12</v>
      </c>
      <c r="J3" s="9" t="s">
        <v>13</v>
      </c>
      <c r="K3" s="9" t="s">
        <v>14</v>
      </c>
      <c r="L3" s="10" t="s">
        <v>15</v>
      </c>
      <c r="M3" s="12" t="s">
        <v>16</v>
      </c>
    </row>
    <row r="4" spans="2:13" ht="15" customHeight="1" thickTop="1">
      <c r="B4" s="43">
        <v>1</v>
      </c>
      <c r="C4" s="54" t="s">
        <v>57</v>
      </c>
      <c r="D4" s="13" t="e">
        <f>VLOOKUP($C4,#REF!,2,FALSE)</f>
        <v>#REF!</v>
      </c>
      <c r="E4" s="14" t="e">
        <f>VLOOKUP($C4,#REF!,3,FALSE)</f>
        <v>#REF!</v>
      </c>
      <c r="F4" s="13" t="e">
        <f>VLOOKUP($C4,#REF!,4,FALSE)</f>
        <v>#REF!</v>
      </c>
      <c r="G4" s="13" t="e">
        <f>VLOOKUP($C4,#REF!,5,FALSE)</f>
        <v>#REF!</v>
      </c>
      <c r="H4" s="13" t="e">
        <f>VLOOKUP($C4,#REF!,6,FALSE)</f>
        <v>#REF!</v>
      </c>
      <c r="I4" s="15" t="e">
        <f>VLOOKUP($C4,#REF!,7,FALSE)</f>
        <v>#REF!</v>
      </c>
      <c r="J4" s="13" t="e">
        <f>VLOOKUP($C4,#REF!,8,FALSE)</f>
        <v>#REF!</v>
      </c>
      <c r="K4" s="13" t="e">
        <f>VLOOKUP($C4,#REF!,9,FALSE)</f>
        <v>#REF!</v>
      </c>
      <c r="L4" s="14" t="e">
        <f>VLOOKUP($C4,#REF!,10,FALSE)</f>
        <v>#REF!</v>
      </c>
      <c r="M4" s="16" t="e">
        <f>VLOOKUP($C4,#REF!,11,FALSE)</f>
        <v>#REF!</v>
      </c>
    </row>
    <row r="5" spans="2:13" ht="15" customHeight="1">
      <c r="B5" s="44">
        <v>2</v>
      </c>
      <c r="C5" s="55" t="s">
        <v>52</v>
      </c>
      <c r="D5" s="17" t="e">
        <f>VLOOKUP($C5,#REF!,2,FALSE)</f>
        <v>#REF!</v>
      </c>
      <c r="E5" s="18" t="e">
        <f>VLOOKUP($C5,#REF!,3,FALSE)</f>
        <v>#REF!</v>
      </c>
      <c r="F5" s="17" t="e">
        <f>VLOOKUP($C5,#REF!,4,FALSE)</f>
        <v>#REF!</v>
      </c>
      <c r="G5" s="17" t="e">
        <f>VLOOKUP($C5,#REF!,5,FALSE)</f>
        <v>#REF!</v>
      </c>
      <c r="H5" s="17" t="e">
        <f>VLOOKUP($C5,#REF!,6,FALSE)</f>
        <v>#REF!</v>
      </c>
      <c r="I5" s="19" t="e">
        <f>VLOOKUP($C5,#REF!,7,FALSE)</f>
        <v>#REF!</v>
      </c>
      <c r="J5" s="17" t="e">
        <f>VLOOKUP($C5,#REF!,8,FALSE)</f>
        <v>#REF!</v>
      </c>
      <c r="K5" s="17" t="e">
        <f>VLOOKUP($C5,#REF!,9,FALSE)</f>
        <v>#REF!</v>
      </c>
      <c r="L5" s="18" t="e">
        <f>VLOOKUP($C5,#REF!,10,FALSE)</f>
        <v>#REF!</v>
      </c>
      <c r="M5" s="20" t="e">
        <f>VLOOKUP($C5,#REF!,11,FALSE)</f>
        <v>#REF!</v>
      </c>
    </row>
    <row r="6" spans="2:13" ht="15" customHeight="1">
      <c r="B6" s="44">
        <v>3</v>
      </c>
      <c r="C6" s="55" t="s">
        <v>41</v>
      </c>
      <c r="D6" s="17" t="e">
        <f>VLOOKUP($C6,#REF!,2,FALSE)</f>
        <v>#REF!</v>
      </c>
      <c r="E6" s="18" t="e">
        <f>VLOOKUP($C6,#REF!,3,FALSE)</f>
        <v>#REF!</v>
      </c>
      <c r="F6" s="17" t="e">
        <f>VLOOKUP($C6,#REF!,4,FALSE)</f>
        <v>#REF!</v>
      </c>
      <c r="G6" s="17" t="e">
        <f>VLOOKUP($C6,#REF!,5,FALSE)</f>
        <v>#REF!</v>
      </c>
      <c r="H6" s="17" t="e">
        <f>VLOOKUP($C6,#REF!,6,FALSE)</f>
        <v>#REF!</v>
      </c>
      <c r="I6" s="19" t="e">
        <f>VLOOKUP($C6,#REF!,7,FALSE)</f>
        <v>#REF!</v>
      </c>
      <c r="J6" s="17" t="e">
        <f>VLOOKUP($C6,#REF!,8,FALSE)</f>
        <v>#REF!</v>
      </c>
      <c r="K6" s="17" t="e">
        <f>VLOOKUP($C6,#REF!,9,FALSE)</f>
        <v>#REF!</v>
      </c>
      <c r="L6" s="18" t="e">
        <f>VLOOKUP($C6,#REF!,10,FALSE)</f>
        <v>#REF!</v>
      </c>
      <c r="M6" s="20" t="e">
        <f>VLOOKUP($C6,#REF!,11,FALSE)</f>
        <v>#REF!</v>
      </c>
    </row>
    <row r="7" spans="2:13" ht="15" customHeight="1">
      <c r="B7" s="44">
        <v>4</v>
      </c>
      <c r="C7" s="55" t="s">
        <v>59</v>
      </c>
      <c r="D7" s="17" t="e">
        <f>VLOOKUP($C7,#REF!,2,FALSE)</f>
        <v>#REF!</v>
      </c>
      <c r="E7" s="18" t="e">
        <f>VLOOKUP($C7,#REF!,3,FALSE)</f>
        <v>#REF!</v>
      </c>
      <c r="F7" s="17" t="e">
        <f>VLOOKUP($C7,#REF!,4,FALSE)</f>
        <v>#REF!</v>
      </c>
      <c r="G7" s="17" t="e">
        <f>VLOOKUP($C7,#REF!,5,FALSE)</f>
        <v>#REF!</v>
      </c>
      <c r="H7" s="17" t="e">
        <f>VLOOKUP($C7,#REF!,6,FALSE)</f>
        <v>#REF!</v>
      </c>
      <c r="I7" s="19" t="e">
        <f>VLOOKUP($C7,#REF!,7,FALSE)</f>
        <v>#REF!</v>
      </c>
      <c r="J7" s="17" t="e">
        <f>VLOOKUP($C7,#REF!,8,FALSE)</f>
        <v>#REF!</v>
      </c>
      <c r="K7" s="17" t="e">
        <f>VLOOKUP($C7,#REF!,9,FALSE)</f>
        <v>#REF!</v>
      </c>
      <c r="L7" s="18" t="e">
        <f>VLOOKUP($C7,#REF!,10,FALSE)</f>
        <v>#REF!</v>
      </c>
      <c r="M7" s="20" t="e">
        <f>VLOOKUP($C7,#REF!,11,FALSE)</f>
        <v>#REF!</v>
      </c>
    </row>
    <row r="8" spans="2:13" ht="15" customHeight="1">
      <c r="B8" s="44">
        <v>5</v>
      </c>
      <c r="C8" s="55" t="s">
        <v>51</v>
      </c>
      <c r="D8" s="17" t="e">
        <f>VLOOKUP($C8,#REF!,2,FALSE)</f>
        <v>#REF!</v>
      </c>
      <c r="E8" s="18" t="e">
        <f>VLOOKUP($C8,#REF!,3,FALSE)</f>
        <v>#REF!</v>
      </c>
      <c r="F8" s="17" t="e">
        <f>VLOOKUP($C8,#REF!,4,FALSE)</f>
        <v>#REF!</v>
      </c>
      <c r="G8" s="17" t="e">
        <f>VLOOKUP($C8,#REF!,5,FALSE)</f>
        <v>#REF!</v>
      </c>
      <c r="H8" s="17" t="e">
        <f>VLOOKUP($C8,#REF!,6,FALSE)</f>
        <v>#REF!</v>
      </c>
      <c r="I8" s="19" t="e">
        <f>VLOOKUP($C8,#REF!,7,FALSE)</f>
        <v>#REF!</v>
      </c>
      <c r="J8" s="17" t="e">
        <f>VLOOKUP($C8,#REF!,8,FALSE)</f>
        <v>#REF!</v>
      </c>
      <c r="K8" s="17" t="e">
        <f>VLOOKUP($C8,#REF!,9,FALSE)</f>
        <v>#REF!</v>
      </c>
      <c r="L8" s="18" t="e">
        <f>VLOOKUP($C8,#REF!,10,FALSE)</f>
        <v>#REF!</v>
      </c>
      <c r="M8" s="20" t="e">
        <f>VLOOKUP($C8,#REF!,11,FALSE)</f>
        <v>#REF!</v>
      </c>
    </row>
    <row r="9" spans="2:13" ht="15" customHeight="1">
      <c r="B9" s="44">
        <v>6</v>
      </c>
      <c r="C9" s="55" t="s">
        <v>53</v>
      </c>
      <c r="D9" s="17" t="e">
        <f>VLOOKUP($C9,#REF!,2,FALSE)</f>
        <v>#REF!</v>
      </c>
      <c r="E9" s="18" t="e">
        <f>VLOOKUP($C9,#REF!,3,FALSE)</f>
        <v>#REF!</v>
      </c>
      <c r="F9" s="17" t="e">
        <f>VLOOKUP($C9,#REF!,4,FALSE)</f>
        <v>#REF!</v>
      </c>
      <c r="G9" s="17" t="e">
        <f>VLOOKUP($C9,#REF!,5,FALSE)</f>
        <v>#REF!</v>
      </c>
      <c r="H9" s="17" t="e">
        <f>VLOOKUP($C9,#REF!,6,FALSE)</f>
        <v>#REF!</v>
      </c>
      <c r="I9" s="19" t="e">
        <f>VLOOKUP($C9,#REF!,7,FALSE)</f>
        <v>#REF!</v>
      </c>
      <c r="J9" s="17" t="e">
        <f>VLOOKUP($C9,#REF!,8,FALSE)</f>
        <v>#REF!</v>
      </c>
      <c r="K9" s="17" t="e">
        <f>VLOOKUP($C9,#REF!,9,FALSE)</f>
        <v>#REF!</v>
      </c>
      <c r="L9" s="18" t="e">
        <f>VLOOKUP($C9,#REF!,10,FALSE)</f>
        <v>#REF!</v>
      </c>
      <c r="M9" s="20" t="e">
        <f>VLOOKUP($C9,#REF!,11,FALSE)</f>
        <v>#REF!</v>
      </c>
    </row>
    <row r="10" spans="2:13" ht="15" customHeight="1">
      <c r="B10" s="44">
        <v>7</v>
      </c>
      <c r="C10" s="55" t="s">
        <v>60</v>
      </c>
      <c r="D10" s="17" t="e">
        <f>VLOOKUP($C10,#REF!,2,FALSE)</f>
        <v>#REF!</v>
      </c>
      <c r="E10" s="18" t="e">
        <f>VLOOKUP($C10,#REF!,3,FALSE)</f>
        <v>#REF!</v>
      </c>
      <c r="F10" s="17" t="e">
        <f>VLOOKUP($C10,#REF!,4,FALSE)</f>
        <v>#REF!</v>
      </c>
      <c r="G10" s="17" t="e">
        <f>VLOOKUP($C10,#REF!,5,FALSE)</f>
        <v>#REF!</v>
      </c>
      <c r="H10" s="17" t="e">
        <f>VLOOKUP($C10,#REF!,6,FALSE)</f>
        <v>#REF!</v>
      </c>
      <c r="I10" s="19" t="e">
        <f>VLOOKUP($C10,#REF!,7,FALSE)</f>
        <v>#REF!</v>
      </c>
      <c r="J10" s="17" t="e">
        <f>VLOOKUP($C10,#REF!,8,FALSE)</f>
        <v>#REF!</v>
      </c>
      <c r="K10" s="17" t="e">
        <f>VLOOKUP($C10,#REF!,9,FALSE)</f>
        <v>#REF!</v>
      </c>
      <c r="L10" s="18" t="e">
        <f>VLOOKUP($C10,#REF!,10,FALSE)</f>
        <v>#REF!</v>
      </c>
      <c r="M10" s="20" t="e">
        <f>VLOOKUP($C10,#REF!,11,FALSE)</f>
        <v>#REF!</v>
      </c>
    </row>
    <row r="11" spans="2:13" ht="15" customHeight="1">
      <c r="B11" s="44">
        <v>8</v>
      </c>
      <c r="C11" s="55" t="s">
        <v>61</v>
      </c>
      <c r="D11" s="17" t="e">
        <f>VLOOKUP($C11,#REF!,2,FALSE)</f>
        <v>#REF!</v>
      </c>
      <c r="E11" s="18" t="e">
        <f>VLOOKUP($C11,#REF!,3,FALSE)</f>
        <v>#REF!</v>
      </c>
      <c r="F11" s="17" t="e">
        <f>VLOOKUP($C11,#REF!,4,FALSE)</f>
        <v>#REF!</v>
      </c>
      <c r="G11" s="17" t="e">
        <f>VLOOKUP($C11,#REF!,5,FALSE)</f>
        <v>#REF!</v>
      </c>
      <c r="H11" s="17" t="e">
        <f>VLOOKUP($C11,#REF!,6,FALSE)</f>
        <v>#REF!</v>
      </c>
      <c r="I11" s="19" t="e">
        <f>VLOOKUP($C11,#REF!,7,FALSE)</f>
        <v>#REF!</v>
      </c>
      <c r="J11" s="17" t="e">
        <f>VLOOKUP($C11,#REF!,8,FALSE)</f>
        <v>#REF!</v>
      </c>
      <c r="K11" s="17" t="e">
        <f>VLOOKUP($C11,#REF!,9,FALSE)</f>
        <v>#REF!</v>
      </c>
      <c r="L11" s="18" t="e">
        <f>VLOOKUP($C11,#REF!,10,FALSE)</f>
        <v>#REF!</v>
      </c>
      <c r="M11" s="20" t="e">
        <f>VLOOKUP($C11,#REF!,11,FALSE)</f>
        <v>#REF!</v>
      </c>
    </row>
    <row r="12" spans="2:13" ht="15" customHeight="1">
      <c r="B12" s="44">
        <v>9</v>
      </c>
      <c r="C12" s="55" t="s">
        <v>37</v>
      </c>
      <c r="D12" s="17" t="e">
        <f>VLOOKUP($C12,#REF!,2,FALSE)</f>
        <v>#REF!</v>
      </c>
      <c r="E12" s="18" t="e">
        <f>VLOOKUP($C12,#REF!,3,FALSE)</f>
        <v>#REF!</v>
      </c>
      <c r="F12" s="17" t="e">
        <f>VLOOKUP($C12,#REF!,4,FALSE)</f>
        <v>#REF!</v>
      </c>
      <c r="G12" s="17" t="e">
        <f>VLOOKUP($C12,#REF!,5,FALSE)</f>
        <v>#REF!</v>
      </c>
      <c r="H12" s="17" t="e">
        <f>VLOOKUP($C12,#REF!,6,FALSE)</f>
        <v>#REF!</v>
      </c>
      <c r="I12" s="19" t="e">
        <f>VLOOKUP($C12,#REF!,7,FALSE)</f>
        <v>#REF!</v>
      </c>
      <c r="J12" s="19" t="e">
        <f>VLOOKUP($C12,#REF!,8,FALSE)</f>
        <v>#REF!</v>
      </c>
      <c r="K12" s="17" t="e">
        <f>VLOOKUP($C12,#REF!,9,FALSE)</f>
        <v>#REF!</v>
      </c>
      <c r="L12" s="18" t="e">
        <f>VLOOKUP($C12,#REF!,10,FALSE)</f>
        <v>#REF!</v>
      </c>
      <c r="M12" s="20" t="e">
        <f>VLOOKUP($C12,#REF!,11,FALSE)</f>
        <v>#REF!</v>
      </c>
    </row>
    <row r="13" spans="2:13" ht="15" customHeight="1">
      <c r="B13" s="44">
        <v>10</v>
      </c>
      <c r="C13" s="55" t="s">
        <v>35</v>
      </c>
      <c r="D13" s="17" t="e">
        <f>VLOOKUP($C13,#REF!,2,FALSE)</f>
        <v>#REF!</v>
      </c>
      <c r="E13" s="18" t="e">
        <f>VLOOKUP($C13,#REF!,3,FALSE)</f>
        <v>#REF!</v>
      </c>
      <c r="F13" s="17" t="e">
        <f>VLOOKUP($C13,#REF!,4,FALSE)</f>
        <v>#REF!</v>
      </c>
      <c r="G13" s="17" t="e">
        <f>VLOOKUP($C13,#REF!,5,FALSE)</f>
        <v>#REF!</v>
      </c>
      <c r="H13" s="17" t="e">
        <f>VLOOKUP($C13,#REF!,6,FALSE)</f>
        <v>#REF!</v>
      </c>
      <c r="I13" s="19" t="e">
        <f>VLOOKUP($C13,#REF!,7,FALSE)</f>
        <v>#REF!</v>
      </c>
      <c r="J13" s="17" t="e">
        <f>VLOOKUP($C13,#REF!,8,FALSE)</f>
        <v>#REF!</v>
      </c>
      <c r="K13" s="17" t="e">
        <f>VLOOKUP($C13,#REF!,9,FALSE)</f>
        <v>#REF!</v>
      </c>
      <c r="L13" s="18" t="e">
        <f>VLOOKUP($C13,#REF!,10,FALSE)</f>
        <v>#REF!</v>
      </c>
      <c r="M13" s="20" t="e">
        <f>VLOOKUP($C13,#REF!,11,FALSE)</f>
        <v>#REF!</v>
      </c>
    </row>
    <row r="14" spans="2:13" ht="15" customHeight="1">
      <c r="B14" s="44">
        <v>11</v>
      </c>
      <c r="C14" s="55" t="s">
        <v>54</v>
      </c>
      <c r="D14" s="17" t="e">
        <f>VLOOKUP($C14,#REF!,2,FALSE)</f>
        <v>#REF!</v>
      </c>
      <c r="E14" s="18" t="e">
        <f>VLOOKUP($C14,#REF!,3,FALSE)</f>
        <v>#REF!</v>
      </c>
      <c r="F14" s="17" t="e">
        <f>VLOOKUP($C14,#REF!,4,FALSE)</f>
        <v>#REF!</v>
      </c>
      <c r="G14" s="17" t="e">
        <f>VLOOKUP($C14,#REF!,5,FALSE)</f>
        <v>#REF!</v>
      </c>
      <c r="H14" s="17" t="e">
        <f>VLOOKUP($C14,#REF!,6,FALSE)</f>
        <v>#REF!</v>
      </c>
      <c r="I14" s="19" t="e">
        <f>VLOOKUP($C14,#REF!,7,FALSE)</f>
        <v>#REF!</v>
      </c>
      <c r="J14" s="17" t="e">
        <f>VLOOKUP($C14,#REF!,8,FALSE)</f>
        <v>#REF!</v>
      </c>
      <c r="K14" s="17" t="e">
        <f>VLOOKUP($C14,#REF!,9,FALSE)</f>
        <v>#REF!</v>
      </c>
      <c r="L14" s="18" t="e">
        <f>VLOOKUP($C14,#REF!,10,FALSE)</f>
        <v>#REF!</v>
      </c>
      <c r="M14" s="20" t="e">
        <f>VLOOKUP($C14,#REF!,11,FALSE)</f>
        <v>#REF!</v>
      </c>
    </row>
    <row r="15" spans="2:13" ht="15" customHeight="1">
      <c r="B15" s="44">
        <v>12</v>
      </c>
      <c r="C15" s="55" t="s">
        <v>47</v>
      </c>
      <c r="D15" s="17" t="e">
        <f>VLOOKUP($C15,#REF!,2,FALSE)</f>
        <v>#REF!</v>
      </c>
      <c r="E15" s="18" t="e">
        <f>VLOOKUP($C15,#REF!,3,FALSE)</f>
        <v>#REF!</v>
      </c>
      <c r="F15" s="17" t="e">
        <f>VLOOKUP($C15,#REF!,4,FALSE)</f>
        <v>#REF!</v>
      </c>
      <c r="G15" s="17" t="e">
        <f>VLOOKUP($C15,#REF!,5,FALSE)</f>
        <v>#REF!</v>
      </c>
      <c r="H15" s="17" t="e">
        <f>VLOOKUP($C15,#REF!,6,FALSE)</f>
        <v>#REF!</v>
      </c>
      <c r="I15" s="53" t="e">
        <f>VLOOKUP($C15,#REF!,7,FALSE)</f>
        <v>#REF!</v>
      </c>
      <c r="J15" s="17" t="e">
        <f>VLOOKUP($C15,#REF!,8,FALSE)</f>
        <v>#REF!</v>
      </c>
      <c r="K15" s="17" t="e">
        <f>VLOOKUP($C15,#REF!,9,FALSE)</f>
        <v>#REF!</v>
      </c>
      <c r="L15" s="18" t="e">
        <f>VLOOKUP($C15,#REF!,10,FALSE)</f>
        <v>#REF!</v>
      </c>
      <c r="M15" s="20" t="e">
        <f>VLOOKUP($C15,#REF!,11,FALSE)</f>
        <v>#REF!</v>
      </c>
    </row>
    <row r="16" spans="2:13" ht="15" customHeight="1">
      <c r="B16" s="44">
        <v>13</v>
      </c>
      <c r="C16" s="55" t="s">
        <v>62</v>
      </c>
      <c r="D16" s="17" t="e">
        <f>VLOOKUP($C16,#REF!,2,FALSE)</f>
        <v>#REF!</v>
      </c>
      <c r="E16" s="18" t="e">
        <f>VLOOKUP($C16,#REF!,3,FALSE)</f>
        <v>#REF!</v>
      </c>
      <c r="F16" s="17" t="e">
        <f>VLOOKUP($C16,#REF!,4,FALSE)</f>
        <v>#REF!</v>
      </c>
      <c r="G16" s="17" t="e">
        <f>VLOOKUP($C16,#REF!,5,FALSE)</f>
        <v>#REF!</v>
      </c>
      <c r="H16" s="17" t="e">
        <f>VLOOKUP($C16,#REF!,6,FALSE)</f>
        <v>#REF!</v>
      </c>
      <c r="I16" s="19" t="e">
        <f>VLOOKUP($C16,#REF!,7,FALSE)</f>
        <v>#REF!</v>
      </c>
      <c r="J16" s="17" t="e">
        <f>VLOOKUP($C16,#REF!,8,FALSE)</f>
        <v>#REF!</v>
      </c>
      <c r="K16" s="17" t="e">
        <f>VLOOKUP($C16,#REF!,9,FALSE)</f>
        <v>#REF!</v>
      </c>
      <c r="L16" s="18" t="e">
        <f>VLOOKUP($C16,#REF!,10,FALSE)</f>
        <v>#REF!</v>
      </c>
      <c r="M16" s="20" t="e">
        <f>VLOOKUP($C16,#REF!,11,FALSE)</f>
        <v>#REF!</v>
      </c>
    </row>
    <row r="17" spans="2:13" ht="15" customHeight="1">
      <c r="B17" s="44">
        <v>14</v>
      </c>
      <c r="C17" s="55" t="s">
        <v>63</v>
      </c>
      <c r="D17" s="17" t="e">
        <f>VLOOKUP($C17,#REF!,2,FALSE)</f>
        <v>#REF!</v>
      </c>
      <c r="E17" s="18" t="e">
        <f>VLOOKUP($C17,#REF!,3,FALSE)</f>
        <v>#REF!</v>
      </c>
      <c r="F17" s="17" t="e">
        <f>VLOOKUP($C17,#REF!,4,FALSE)</f>
        <v>#REF!</v>
      </c>
      <c r="G17" s="17" t="e">
        <f>VLOOKUP($C17,#REF!,5,FALSE)</f>
        <v>#REF!</v>
      </c>
      <c r="H17" s="17" t="e">
        <f>VLOOKUP($C17,#REF!,6,FALSE)</f>
        <v>#REF!</v>
      </c>
      <c r="I17" s="19" t="e">
        <f>VLOOKUP($C17,#REF!,7,FALSE)</f>
        <v>#REF!</v>
      </c>
      <c r="J17" s="17" t="e">
        <f>VLOOKUP($C17,#REF!,8,FALSE)</f>
        <v>#REF!</v>
      </c>
      <c r="K17" s="17" t="e">
        <f>VLOOKUP($C17,#REF!,9,FALSE)</f>
        <v>#REF!</v>
      </c>
      <c r="L17" s="18" t="e">
        <f>VLOOKUP($C17,#REF!,10,FALSE)</f>
        <v>#REF!</v>
      </c>
      <c r="M17" s="20" t="e">
        <f>VLOOKUP($C17,#REF!,11,FALSE)</f>
        <v>#REF!</v>
      </c>
    </row>
    <row r="18" spans="2:13" ht="15" customHeight="1">
      <c r="B18" s="44">
        <v>15</v>
      </c>
      <c r="C18" s="55" t="s">
        <v>58</v>
      </c>
      <c r="D18" s="17" t="e">
        <f>VLOOKUP($C18,#REF!,2,FALSE)</f>
        <v>#REF!</v>
      </c>
      <c r="E18" s="18" t="e">
        <f>VLOOKUP($C18,#REF!,3,FALSE)</f>
        <v>#REF!</v>
      </c>
      <c r="F18" s="17" t="e">
        <f>VLOOKUP($C18,#REF!,4,FALSE)</f>
        <v>#REF!</v>
      </c>
      <c r="G18" s="17" t="e">
        <f>VLOOKUP($C18,#REF!,5,FALSE)</f>
        <v>#REF!</v>
      </c>
      <c r="H18" s="17" t="e">
        <f>VLOOKUP($C18,#REF!,6,FALSE)</f>
        <v>#REF!</v>
      </c>
      <c r="I18" s="19" t="e">
        <f>VLOOKUP($C18,#REF!,7,FALSE)</f>
        <v>#REF!</v>
      </c>
      <c r="J18" s="17" t="e">
        <f>VLOOKUP($C18,#REF!,8,FALSE)</f>
        <v>#REF!</v>
      </c>
      <c r="K18" s="17" t="e">
        <f>VLOOKUP($C18,#REF!,9,FALSE)</f>
        <v>#REF!</v>
      </c>
      <c r="L18" s="18" t="e">
        <f>VLOOKUP($C18,#REF!,10,FALSE)</f>
        <v>#REF!</v>
      </c>
      <c r="M18" s="20" t="e">
        <f>VLOOKUP($C18,#REF!,11,FALSE)</f>
        <v>#REF!</v>
      </c>
    </row>
    <row r="19" spans="2:13" ht="15" customHeight="1" thickBot="1">
      <c r="B19" s="45">
        <v>16</v>
      </c>
      <c r="C19" s="56" t="s">
        <v>64</v>
      </c>
      <c r="D19" s="21" t="e">
        <f>VLOOKUP($C19,#REF!,2,FALSE)</f>
        <v>#REF!</v>
      </c>
      <c r="E19" s="22" t="e">
        <f>VLOOKUP($C19,#REF!,3,FALSE)</f>
        <v>#REF!</v>
      </c>
      <c r="F19" s="21" t="e">
        <f>VLOOKUP($C19,#REF!,4,FALSE)</f>
        <v>#REF!</v>
      </c>
      <c r="G19" s="21" t="e">
        <f>VLOOKUP($C19,#REF!,5,FALSE)</f>
        <v>#REF!</v>
      </c>
      <c r="H19" s="21" t="e">
        <f>VLOOKUP($C19,#REF!,6,FALSE)</f>
        <v>#REF!</v>
      </c>
      <c r="I19" s="23" t="e">
        <f>VLOOKUP($C19,#REF!,7,FALSE)</f>
        <v>#REF!</v>
      </c>
      <c r="J19" s="21" t="e">
        <f>VLOOKUP($C19,#REF!,8,FALSE)</f>
        <v>#REF!</v>
      </c>
      <c r="K19" s="21" t="e">
        <f>VLOOKUP($C19,#REF!,9,FALSE)</f>
        <v>#REF!</v>
      </c>
      <c r="L19" s="22" t="e">
        <f>VLOOKUP($C19,#REF!,10,FALSE)</f>
        <v>#REF!</v>
      </c>
      <c r="M19" s="24" t="e">
        <f>VLOOKUP($C19,#REF!,11,FALSE)</f>
        <v>#REF!</v>
      </c>
    </row>
    <row r="20" spans="2:13" ht="10.15" customHeight="1" thickTop="1">
      <c r="B20" s="6"/>
    </row>
    <row r="21" spans="2:13" ht="20.100000000000001" customHeight="1">
      <c r="B21" s="107" t="s">
        <v>18</v>
      </c>
      <c r="C21" s="107"/>
      <c r="D21" s="107"/>
      <c r="E21" s="108"/>
      <c r="F21" s="108"/>
      <c r="G21" s="108"/>
      <c r="H21" s="108"/>
      <c r="I21" s="108"/>
      <c r="J21" s="7"/>
      <c r="K21" s="8"/>
      <c r="L21" s="8"/>
      <c r="M21" s="8"/>
    </row>
    <row r="22" spans="2:13" ht="13.7" customHeight="1">
      <c r="B22" s="118"/>
      <c r="C22" s="120" t="s">
        <v>5</v>
      </c>
      <c r="D22" s="122" t="s">
        <v>6</v>
      </c>
      <c r="E22" s="109" t="s">
        <v>7</v>
      </c>
      <c r="F22" s="109"/>
      <c r="G22" s="109"/>
      <c r="H22" s="109"/>
      <c r="I22" s="109"/>
      <c r="J22" s="109"/>
      <c r="K22" s="109"/>
      <c r="L22" s="109"/>
      <c r="M22" s="110"/>
    </row>
    <row r="23" spans="2:13" ht="13.7" customHeight="1" thickBot="1">
      <c r="B23" s="119"/>
      <c r="C23" s="121"/>
      <c r="D23" s="123"/>
      <c r="E23" s="10" t="s">
        <v>8</v>
      </c>
      <c r="F23" s="9" t="s">
        <v>9</v>
      </c>
      <c r="G23" s="9" t="s">
        <v>10</v>
      </c>
      <c r="H23" s="9" t="s">
        <v>11</v>
      </c>
      <c r="I23" s="11" t="s">
        <v>12</v>
      </c>
      <c r="J23" s="9" t="s">
        <v>13</v>
      </c>
      <c r="K23" s="9" t="s">
        <v>14</v>
      </c>
      <c r="L23" s="10" t="s">
        <v>15</v>
      </c>
      <c r="M23" s="12" t="s">
        <v>16</v>
      </c>
    </row>
    <row r="24" spans="2:13" ht="15" customHeight="1" thickTop="1">
      <c r="B24" s="43">
        <v>1</v>
      </c>
      <c r="C24" s="54" t="s">
        <v>40</v>
      </c>
      <c r="D24" s="13" t="e">
        <f>VLOOKUP($C24,#REF!,2,FALSE)</f>
        <v>#REF!</v>
      </c>
      <c r="E24" s="13" t="e">
        <f>VLOOKUP($C24,#REF!,3,FALSE)</f>
        <v>#REF!</v>
      </c>
      <c r="F24" s="13" t="e">
        <f>VLOOKUP($C24,#REF!,4,FALSE)</f>
        <v>#REF!</v>
      </c>
      <c r="G24" s="13" t="e">
        <f>VLOOKUP($C24,#REF!,5,FALSE)</f>
        <v>#REF!</v>
      </c>
      <c r="H24" s="13" t="e">
        <f>VLOOKUP($C24,#REF!,6,FALSE)</f>
        <v>#REF!</v>
      </c>
      <c r="I24" s="13" t="e">
        <f>VLOOKUP($C24,#REF!,7,FALSE)</f>
        <v>#REF!</v>
      </c>
      <c r="J24" s="13" t="e">
        <f>VLOOKUP($C24,#REF!,8,FALSE)</f>
        <v>#REF!</v>
      </c>
      <c r="K24" s="13" t="e">
        <f>VLOOKUP($C24,#REF!,9,FALSE)</f>
        <v>#REF!</v>
      </c>
      <c r="L24" s="13" t="e">
        <f>VLOOKUP($C24,#REF!,10,FALSE)</f>
        <v>#REF!</v>
      </c>
      <c r="M24" s="40" t="e">
        <f>VLOOKUP($C24,#REF!,11,FALSE)</f>
        <v>#REF!</v>
      </c>
    </row>
    <row r="25" spans="2:13" ht="15" customHeight="1">
      <c r="B25" s="44">
        <v>2</v>
      </c>
      <c r="C25" s="55" t="s">
        <v>37</v>
      </c>
      <c r="D25" s="17" t="e">
        <f>VLOOKUP($C25,#REF!,2,FALSE)</f>
        <v>#REF!</v>
      </c>
      <c r="E25" s="18" t="e">
        <f>VLOOKUP($C25,#REF!,3,FALSE)</f>
        <v>#REF!</v>
      </c>
      <c r="F25" s="17" t="e">
        <f>VLOOKUP($C25,#REF!,4,FALSE)</f>
        <v>#REF!</v>
      </c>
      <c r="G25" s="17" t="e">
        <f>VLOOKUP($C25,#REF!,5,FALSE)</f>
        <v>#REF!</v>
      </c>
      <c r="H25" s="17" t="e">
        <f>VLOOKUP($C25,#REF!,6,FALSE)</f>
        <v>#REF!</v>
      </c>
      <c r="I25" s="19" t="e">
        <f>VLOOKUP($C25,#REF!,7,FALSE)</f>
        <v>#REF!</v>
      </c>
      <c r="J25" s="17" t="e">
        <f>VLOOKUP($C25,#REF!,8,FALSE)</f>
        <v>#REF!</v>
      </c>
      <c r="K25" s="17" t="e">
        <f>VLOOKUP($C25,#REF!,9,FALSE)</f>
        <v>#REF!</v>
      </c>
      <c r="L25" s="18" t="e">
        <f>VLOOKUP($C25,#REF!,10,FALSE)</f>
        <v>#REF!</v>
      </c>
      <c r="M25" s="20" t="e">
        <f>VLOOKUP($C25,#REF!,11,FALSE)</f>
        <v>#REF!</v>
      </c>
    </row>
    <row r="26" spans="2:13" ht="15" customHeight="1">
      <c r="B26" s="44">
        <v>3</v>
      </c>
      <c r="C26" s="55" t="s">
        <v>48</v>
      </c>
      <c r="D26" s="17" t="e">
        <f>VLOOKUP($C26,#REF!,2,FALSE)</f>
        <v>#REF!</v>
      </c>
      <c r="E26" s="18" t="e">
        <f>VLOOKUP($C26,#REF!,3,FALSE)</f>
        <v>#REF!</v>
      </c>
      <c r="F26" s="17" t="e">
        <f>VLOOKUP($C26,#REF!,4,FALSE)</f>
        <v>#REF!</v>
      </c>
      <c r="G26" s="17" t="e">
        <f>VLOOKUP($C26,#REF!,5,FALSE)</f>
        <v>#REF!</v>
      </c>
      <c r="H26" s="17" t="e">
        <f>VLOOKUP($C26,#REF!,6,FALSE)</f>
        <v>#REF!</v>
      </c>
      <c r="I26" s="19" t="e">
        <f>VLOOKUP($C26,#REF!,7,FALSE)</f>
        <v>#REF!</v>
      </c>
      <c r="J26" s="17" t="e">
        <f>VLOOKUP($C26,#REF!,8,FALSE)</f>
        <v>#REF!</v>
      </c>
      <c r="K26" s="17" t="e">
        <f>VLOOKUP($C26,#REF!,9,FALSE)</f>
        <v>#REF!</v>
      </c>
      <c r="L26" s="18" t="e">
        <f>VLOOKUP($C26,#REF!,10,FALSE)</f>
        <v>#REF!</v>
      </c>
      <c r="M26" s="20" t="e">
        <f>VLOOKUP($C26,#REF!,11,FALSE)</f>
        <v>#REF!</v>
      </c>
    </row>
    <row r="27" spans="2:13" ht="15" customHeight="1">
      <c r="B27" s="44">
        <v>4</v>
      </c>
      <c r="C27" s="55" t="s">
        <v>53</v>
      </c>
      <c r="D27" s="17" t="e">
        <f>VLOOKUP($C27,#REF!,2,FALSE)</f>
        <v>#REF!</v>
      </c>
      <c r="E27" s="18" t="e">
        <f>VLOOKUP($C27,#REF!,3,FALSE)</f>
        <v>#REF!</v>
      </c>
      <c r="F27" s="17" t="e">
        <f>VLOOKUP($C27,#REF!,4,FALSE)</f>
        <v>#REF!</v>
      </c>
      <c r="G27" s="17" t="e">
        <f>VLOOKUP($C27,#REF!,5,FALSE)</f>
        <v>#REF!</v>
      </c>
      <c r="H27" s="17" t="e">
        <f>VLOOKUP($C27,#REF!,6,FALSE)</f>
        <v>#REF!</v>
      </c>
      <c r="I27" s="19" t="e">
        <f>VLOOKUP($C27,#REF!,7,FALSE)</f>
        <v>#REF!</v>
      </c>
      <c r="J27" s="17" t="e">
        <f>VLOOKUP($C27,#REF!,8,FALSE)</f>
        <v>#REF!</v>
      </c>
      <c r="K27" s="17" t="e">
        <f>VLOOKUP($C27,#REF!,9,FALSE)</f>
        <v>#REF!</v>
      </c>
      <c r="L27" s="18" t="e">
        <f>VLOOKUP($C27,#REF!,10,FALSE)</f>
        <v>#REF!</v>
      </c>
      <c r="M27" s="20" t="e">
        <f>VLOOKUP($C27,#REF!,11,FALSE)</f>
        <v>#REF!</v>
      </c>
    </row>
    <row r="28" spans="2:13" ht="15" customHeight="1">
      <c r="B28" s="44">
        <v>5</v>
      </c>
      <c r="C28" s="55" t="s">
        <v>36</v>
      </c>
      <c r="D28" s="17" t="e">
        <f>VLOOKUP($C28,#REF!,2,FALSE)</f>
        <v>#REF!</v>
      </c>
      <c r="E28" s="18" t="e">
        <f>VLOOKUP($C28,#REF!,3,FALSE)</f>
        <v>#REF!</v>
      </c>
      <c r="F28" s="17" t="e">
        <f>VLOOKUP($C28,#REF!,4,FALSE)</f>
        <v>#REF!</v>
      </c>
      <c r="G28" s="17" t="e">
        <f>VLOOKUP($C28,#REF!,5,FALSE)</f>
        <v>#REF!</v>
      </c>
      <c r="H28" s="17" t="e">
        <f>VLOOKUP($C28,#REF!,6,FALSE)</f>
        <v>#REF!</v>
      </c>
      <c r="I28" s="19" t="e">
        <f>VLOOKUP($C28,#REF!,7,FALSE)</f>
        <v>#REF!</v>
      </c>
      <c r="J28" s="17" t="e">
        <f>VLOOKUP($C28,#REF!,8,FALSE)</f>
        <v>#REF!</v>
      </c>
      <c r="K28" s="17" t="e">
        <f>VLOOKUP($C28,#REF!,9,FALSE)</f>
        <v>#REF!</v>
      </c>
      <c r="L28" s="18" t="e">
        <f>VLOOKUP($C28,#REF!,10,FALSE)</f>
        <v>#REF!</v>
      </c>
      <c r="M28" s="20" t="e">
        <f>VLOOKUP($C28,#REF!,11,FALSE)</f>
        <v>#REF!</v>
      </c>
    </row>
    <row r="29" spans="2:13" ht="15" customHeight="1">
      <c r="B29" s="44">
        <v>6</v>
      </c>
      <c r="C29" s="55" t="s">
        <v>65</v>
      </c>
      <c r="D29" s="17" t="e">
        <f>VLOOKUP($C29,#REF!,2,FALSE)</f>
        <v>#REF!</v>
      </c>
      <c r="E29" s="18" t="e">
        <f>VLOOKUP($C29,#REF!,3,FALSE)</f>
        <v>#REF!</v>
      </c>
      <c r="F29" s="17" t="e">
        <f>VLOOKUP($C29,#REF!,4,FALSE)</f>
        <v>#REF!</v>
      </c>
      <c r="G29" s="17" t="e">
        <f>VLOOKUP($C29,#REF!,5,FALSE)</f>
        <v>#REF!</v>
      </c>
      <c r="H29" s="17" t="e">
        <f>VLOOKUP($C29,#REF!,6,FALSE)</f>
        <v>#REF!</v>
      </c>
      <c r="I29" s="19" t="e">
        <f>VLOOKUP($C29,#REF!,7,FALSE)</f>
        <v>#REF!</v>
      </c>
      <c r="J29" s="17" t="e">
        <f>VLOOKUP($C29,#REF!,8,FALSE)</f>
        <v>#REF!</v>
      </c>
      <c r="K29" s="17" t="e">
        <f>VLOOKUP($C29,#REF!,9,FALSE)</f>
        <v>#REF!</v>
      </c>
      <c r="L29" s="18" t="e">
        <f>VLOOKUP($C29,#REF!,10,FALSE)</f>
        <v>#REF!</v>
      </c>
      <c r="M29" s="20" t="e">
        <f>VLOOKUP($C29,#REF!,11,FALSE)</f>
        <v>#REF!</v>
      </c>
    </row>
    <row r="30" spans="2:13" ht="15" customHeight="1">
      <c r="B30" s="44">
        <v>7</v>
      </c>
      <c r="C30" s="55" t="s">
        <v>55</v>
      </c>
      <c r="D30" s="17" t="e">
        <f>VLOOKUP($C30,#REF!,2,FALSE)</f>
        <v>#REF!</v>
      </c>
      <c r="E30" s="42" t="e">
        <f>VLOOKUP($C30,#REF!,3,FALSE)</f>
        <v>#REF!</v>
      </c>
      <c r="F30" s="17" t="e">
        <f>VLOOKUP($C30,#REF!,4,FALSE)</f>
        <v>#REF!</v>
      </c>
      <c r="G30" s="17" t="e">
        <f>VLOOKUP($C30,#REF!,5,FALSE)</f>
        <v>#REF!</v>
      </c>
      <c r="H30" s="17" t="e">
        <f>VLOOKUP($C30,#REF!,6,FALSE)</f>
        <v>#REF!</v>
      </c>
      <c r="I30" s="19" t="e">
        <f>VLOOKUP($C30,#REF!,7,FALSE)</f>
        <v>#REF!</v>
      </c>
      <c r="J30" s="17" t="e">
        <f>VLOOKUP($C30,#REF!,8,FALSE)</f>
        <v>#REF!</v>
      </c>
      <c r="K30" s="17" t="e">
        <f>VLOOKUP($C30,#REF!,9,FALSE)</f>
        <v>#REF!</v>
      </c>
      <c r="L30" s="18" t="e">
        <f>VLOOKUP($C30,#REF!,10,FALSE)</f>
        <v>#REF!</v>
      </c>
      <c r="M30" s="20" t="e">
        <f>VLOOKUP($C30,#REF!,11,FALSE)</f>
        <v>#REF!</v>
      </c>
    </row>
    <row r="31" spans="2:13" ht="15" customHeight="1">
      <c r="B31" s="44">
        <v>8</v>
      </c>
      <c r="C31" s="55" t="s">
        <v>66</v>
      </c>
      <c r="D31" s="17" t="e">
        <f>VLOOKUP($C31,#REF!,2,FALSE)</f>
        <v>#REF!</v>
      </c>
      <c r="E31" s="18" t="e">
        <f>VLOOKUP($C31,#REF!,3,FALSE)</f>
        <v>#REF!</v>
      </c>
      <c r="F31" s="17" t="e">
        <f>VLOOKUP($C31,#REF!,4,FALSE)</f>
        <v>#REF!</v>
      </c>
      <c r="G31" s="17" t="e">
        <f>VLOOKUP($C31,#REF!,5,FALSE)</f>
        <v>#REF!</v>
      </c>
      <c r="H31" s="17" t="e">
        <f>VLOOKUP($C31,#REF!,6,FALSE)</f>
        <v>#REF!</v>
      </c>
      <c r="I31" s="19" t="e">
        <f>VLOOKUP($C31,#REF!,7,FALSE)</f>
        <v>#REF!</v>
      </c>
      <c r="J31" s="17" t="e">
        <f>VLOOKUP($C31,#REF!,8,FALSE)</f>
        <v>#REF!</v>
      </c>
      <c r="K31" s="17" t="e">
        <f>VLOOKUP($C31,#REF!,9,FALSE)</f>
        <v>#REF!</v>
      </c>
      <c r="L31" s="18" t="e">
        <f>VLOOKUP($C31,#REF!,10,FALSE)</f>
        <v>#REF!</v>
      </c>
      <c r="M31" s="20" t="e">
        <f>VLOOKUP($C31,#REF!,11,FALSE)</f>
        <v>#REF!</v>
      </c>
    </row>
    <row r="32" spans="2:13" ht="15" customHeight="1">
      <c r="B32" s="44">
        <v>9</v>
      </c>
      <c r="C32" s="55" t="s">
        <v>56</v>
      </c>
      <c r="D32" s="17" t="e">
        <f>VLOOKUP($C32,#REF!,2,FALSE)</f>
        <v>#REF!</v>
      </c>
      <c r="E32" s="18" t="e">
        <f>VLOOKUP($C32,#REF!,3,FALSE)</f>
        <v>#REF!</v>
      </c>
      <c r="F32" s="17" t="e">
        <f>VLOOKUP($C32,#REF!,4,FALSE)</f>
        <v>#REF!</v>
      </c>
      <c r="G32" s="17" t="e">
        <f>VLOOKUP($C32,#REF!,5,FALSE)</f>
        <v>#REF!</v>
      </c>
      <c r="H32" s="17" t="e">
        <f>VLOOKUP($C32,#REF!,6,FALSE)</f>
        <v>#REF!</v>
      </c>
      <c r="I32" s="19" t="e">
        <f>VLOOKUP($C32,#REF!,7,FALSE)</f>
        <v>#REF!</v>
      </c>
      <c r="J32" s="17" t="e">
        <f>VLOOKUP($C32,#REF!,8,FALSE)</f>
        <v>#REF!</v>
      </c>
      <c r="K32" s="17" t="e">
        <f>VLOOKUP($C32,#REF!,9,FALSE)</f>
        <v>#REF!</v>
      </c>
      <c r="L32" s="18" t="e">
        <f>VLOOKUP($C32,#REF!,10,FALSE)</f>
        <v>#REF!</v>
      </c>
      <c r="M32" s="20" t="e">
        <f>VLOOKUP($C32,#REF!,11,FALSE)</f>
        <v>#REF!</v>
      </c>
    </row>
    <row r="33" spans="2:13" ht="15" customHeight="1">
      <c r="B33" s="44">
        <v>10</v>
      </c>
      <c r="C33" s="55" t="s">
        <v>46</v>
      </c>
      <c r="D33" s="17" t="e">
        <f>VLOOKUP($C33,#REF!,2,FALSE)</f>
        <v>#REF!</v>
      </c>
      <c r="E33" s="18" t="e">
        <f>VLOOKUP($C33,#REF!,3,FALSE)</f>
        <v>#REF!</v>
      </c>
      <c r="F33" s="17" t="e">
        <f>VLOOKUP($C33,#REF!,4,FALSE)</f>
        <v>#REF!</v>
      </c>
      <c r="G33" s="17" t="e">
        <f>VLOOKUP($C33,#REF!,5,FALSE)</f>
        <v>#REF!</v>
      </c>
      <c r="H33" s="17" t="e">
        <f>VLOOKUP($C33,#REF!,6,FALSE)</f>
        <v>#REF!</v>
      </c>
      <c r="I33" s="19" t="e">
        <f>VLOOKUP($C33,#REF!,7,FALSE)</f>
        <v>#REF!</v>
      </c>
      <c r="J33" s="17" t="e">
        <f>VLOOKUP($C33,#REF!,8,FALSE)</f>
        <v>#REF!</v>
      </c>
      <c r="K33" s="17" t="e">
        <f>VLOOKUP($C33,#REF!,9,FALSE)</f>
        <v>#REF!</v>
      </c>
      <c r="L33" s="18" t="e">
        <f>VLOOKUP($C33,#REF!,10,FALSE)</f>
        <v>#REF!</v>
      </c>
      <c r="M33" s="20" t="e">
        <f>VLOOKUP($C33,#REF!,11,FALSE)</f>
        <v>#REF!</v>
      </c>
    </row>
    <row r="34" spans="2:13" ht="15" customHeight="1">
      <c r="B34" s="44">
        <v>11</v>
      </c>
      <c r="C34" s="55" t="s">
        <v>50</v>
      </c>
      <c r="D34" s="17" t="e">
        <f>VLOOKUP($C34,#REF!,2,FALSE)</f>
        <v>#REF!</v>
      </c>
      <c r="E34" s="18" t="e">
        <f>VLOOKUP($C34,#REF!,3,FALSE)</f>
        <v>#REF!</v>
      </c>
      <c r="F34" s="17" t="e">
        <f>VLOOKUP($C34,#REF!,4,FALSE)</f>
        <v>#REF!</v>
      </c>
      <c r="G34" s="17" t="e">
        <f>VLOOKUP($C34,#REF!,5,FALSE)</f>
        <v>#REF!</v>
      </c>
      <c r="H34" s="17" t="e">
        <f>VLOOKUP($C34,#REF!,6,FALSE)</f>
        <v>#REF!</v>
      </c>
      <c r="I34" s="19" t="e">
        <f>VLOOKUP($C34,#REF!,7,FALSE)</f>
        <v>#REF!</v>
      </c>
      <c r="J34" s="17" t="e">
        <f>VLOOKUP($C34,#REF!,8,FALSE)</f>
        <v>#REF!</v>
      </c>
      <c r="K34" s="17" t="e">
        <f>VLOOKUP($C34,#REF!,9,FALSE)</f>
        <v>#REF!</v>
      </c>
      <c r="L34" s="18" t="e">
        <f>VLOOKUP($C34,#REF!,10,FALSE)</f>
        <v>#REF!</v>
      </c>
      <c r="M34" s="20" t="e">
        <f>VLOOKUP($C34,#REF!,11,FALSE)</f>
        <v>#REF!</v>
      </c>
    </row>
    <row r="35" spans="2:13" ht="15" customHeight="1">
      <c r="B35" s="44">
        <v>12</v>
      </c>
      <c r="C35" s="55" t="s">
        <v>42</v>
      </c>
      <c r="D35" s="17" t="e">
        <f>VLOOKUP($C35,#REF!,2,FALSE)</f>
        <v>#REF!</v>
      </c>
      <c r="E35" s="18" t="e">
        <f>VLOOKUP($C35,#REF!,3,FALSE)</f>
        <v>#REF!</v>
      </c>
      <c r="F35" s="17" t="e">
        <f>VLOOKUP($C35,#REF!,4,FALSE)</f>
        <v>#REF!</v>
      </c>
      <c r="G35" s="17" t="e">
        <f>VLOOKUP($C35,#REF!,5,FALSE)</f>
        <v>#REF!</v>
      </c>
      <c r="H35" s="17" t="e">
        <f>VLOOKUP($C35,#REF!,6,FALSE)</f>
        <v>#REF!</v>
      </c>
      <c r="I35" s="19" t="e">
        <f>VLOOKUP($C35,#REF!,7,FALSE)</f>
        <v>#REF!</v>
      </c>
      <c r="J35" s="17" t="e">
        <f>VLOOKUP($C35,#REF!,8,FALSE)</f>
        <v>#REF!</v>
      </c>
      <c r="K35" s="17" t="e">
        <f>VLOOKUP($C35,#REF!,9,FALSE)</f>
        <v>#REF!</v>
      </c>
      <c r="L35" s="18" t="e">
        <f>VLOOKUP($C35,#REF!,10,FALSE)</f>
        <v>#REF!</v>
      </c>
      <c r="M35" s="20" t="e">
        <f>VLOOKUP($C35,#REF!,11,FALSE)</f>
        <v>#REF!</v>
      </c>
    </row>
    <row r="36" spans="2:13" ht="15" customHeight="1">
      <c r="B36" s="44">
        <v>13</v>
      </c>
      <c r="C36" s="55" t="s">
        <v>41</v>
      </c>
      <c r="D36" s="17" t="e">
        <f>VLOOKUP($C36,#REF!,2,FALSE)</f>
        <v>#REF!</v>
      </c>
      <c r="E36" s="18" t="e">
        <f>VLOOKUP($C36,#REF!,3,FALSE)</f>
        <v>#REF!</v>
      </c>
      <c r="F36" s="17" t="e">
        <f>VLOOKUP($C36,#REF!,4,FALSE)</f>
        <v>#REF!</v>
      </c>
      <c r="G36" s="17" t="e">
        <f>VLOOKUP($C36,#REF!,5,FALSE)</f>
        <v>#REF!</v>
      </c>
      <c r="H36" s="17" t="e">
        <f>VLOOKUP($C36,#REF!,6,FALSE)</f>
        <v>#REF!</v>
      </c>
      <c r="I36" s="19" t="e">
        <f>VLOOKUP($C36,#REF!,7,FALSE)</f>
        <v>#REF!</v>
      </c>
      <c r="J36" s="17" t="e">
        <f>VLOOKUP($C36,#REF!,8,FALSE)</f>
        <v>#REF!</v>
      </c>
      <c r="K36" s="17" t="e">
        <f>VLOOKUP($C36,#REF!,9,FALSE)</f>
        <v>#REF!</v>
      </c>
      <c r="L36" s="18" t="e">
        <f>VLOOKUP($C36,#REF!,10,FALSE)</f>
        <v>#REF!</v>
      </c>
      <c r="M36" s="20" t="e">
        <f>VLOOKUP($C36,#REF!,11,FALSE)</f>
        <v>#REF!</v>
      </c>
    </row>
    <row r="37" spans="2:13" ht="15" customHeight="1">
      <c r="B37" s="44">
        <v>14</v>
      </c>
      <c r="C37" s="55" t="s">
        <v>57</v>
      </c>
      <c r="D37" s="17" t="e">
        <f>VLOOKUP($C37,#REF!,2,FALSE)</f>
        <v>#REF!</v>
      </c>
      <c r="E37" s="18" t="e">
        <f>VLOOKUP($C37,#REF!,3,FALSE)</f>
        <v>#REF!</v>
      </c>
      <c r="F37" s="17" t="e">
        <f>VLOOKUP($C37,#REF!,4,FALSE)</f>
        <v>#REF!</v>
      </c>
      <c r="G37" s="17" t="e">
        <f>VLOOKUP($C37,#REF!,5,FALSE)</f>
        <v>#REF!</v>
      </c>
      <c r="H37" s="17" t="e">
        <f>VLOOKUP($C37,#REF!,6,FALSE)</f>
        <v>#REF!</v>
      </c>
      <c r="I37" s="19" t="e">
        <f>VLOOKUP($C37,#REF!,7,FALSE)</f>
        <v>#REF!</v>
      </c>
      <c r="J37" s="17" t="e">
        <f>VLOOKUP($C37,#REF!,8,FALSE)</f>
        <v>#REF!</v>
      </c>
      <c r="K37" s="17" t="e">
        <f>VLOOKUP($C37,#REF!,9,FALSE)</f>
        <v>#REF!</v>
      </c>
      <c r="L37" s="18" t="e">
        <f>VLOOKUP($C37,#REF!,10,FALSE)</f>
        <v>#REF!</v>
      </c>
      <c r="M37" s="20" t="e">
        <f>VLOOKUP($C37,#REF!,11,FALSE)</f>
        <v>#REF!</v>
      </c>
    </row>
    <row r="38" spans="2:13" ht="15" customHeight="1">
      <c r="B38" s="44">
        <v>15</v>
      </c>
      <c r="C38" s="55" t="s">
        <v>67</v>
      </c>
      <c r="D38" s="17" t="e">
        <f>VLOOKUP($C38,#REF!,2,FALSE)</f>
        <v>#REF!</v>
      </c>
      <c r="E38" s="18" t="e">
        <f>VLOOKUP($C38,#REF!,3,FALSE)</f>
        <v>#REF!</v>
      </c>
      <c r="F38" s="17" t="e">
        <f>VLOOKUP($C38,#REF!,4,FALSE)</f>
        <v>#REF!</v>
      </c>
      <c r="G38" s="17" t="e">
        <f>VLOOKUP($C38,#REF!,5,FALSE)</f>
        <v>#REF!</v>
      </c>
      <c r="H38" s="17" t="e">
        <f>VLOOKUP($C38,#REF!,6,FALSE)</f>
        <v>#REF!</v>
      </c>
      <c r="I38" s="19" t="e">
        <f>VLOOKUP($C38,#REF!,7,FALSE)</f>
        <v>#REF!</v>
      </c>
      <c r="J38" s="17" t="e">
        <f>VLOOKUP($C38,#REF!,8,FALSE)</f>
        <v>#REF!</v>
      </c>
      <c r="K38" s="17" t="e">
        <f>VLOOKUP($C38,#REF!,9,FALSE)</f>
        <v>#REF!</v>
      </c>
      <c r="L38" s="18" t="e">
        <f>VLOOKUP($C38,#REF!,10,FALSE)</f>
        <v>#REF!</v>
      </c>
      <c r="M38" s="20" t="e">
        <f>VLOOKUP($C38,#REF!,11,FALSE)</f>
        <v>#REF!</v>
      </c>
    </row>
    <row r="39" spans="2:13" ht="15" customHeight="1">
      <c r="B39" s="45">
        <v>16</v>
      </c>
      <c r="C39" s="56" t="s">
        <v>68</v>
      </c>
      <c r="D39" s="21" t="e">
        <f>VLOOKUP($C39,#REF!,2,FALSE)</f>
        <v>#REF!</v>
      </c>
      <c r="E39" s="22" t="e">
        <f>VLOOKUP($C39,#REF!,3,FALSE)</f>
        <v>#REF!</v>
      </c>
      <c r="F39" s="21" t="e">
        <f>VLOOKUP($C39,#REF!,4,FALSE)</f>
        <v>#REF!</v>
      </c>
      <c r="G39" s="21" t="e">
        <f>VLOOKUP($C39,#REF!,5,FALSE)</f>
        <v>#REF!</v>
      </c>
      <c r="H39" s="21" t="e">
        <f>VLOOKUP($C39,#REF!,6,FALSE)</f>
        <v>#REF!</v>
      </c>
      <c r="I39" s="23" t="e">
        <f>VLOOKUP($C39,#REF!,7,FALSE)</f>
        <v>#REF!</v>
      </c>
      <c r="J39" s="21" t="e">
        <f>VLOOKUP($C39,#REF!,8,FALSE)</f>
        <v>#REF!</v>
      </c>
      <c r="K39" s="21" t="e">
        <f>VLOOKUP($C39,#REF!,9,FALSE)</f>
        <v>#REF!</v>
      </c>
      <c r="L39" s="22" t="e">
        <f>VLOOKUP($C39,#REF!,10,FALSE)</f>
        <v>#REF!</v>
      </c>
      <c r="M39" s="24" t="e">
        <f>VLOOKUP($C39,#REF!,11,FALSE)</f>
        <v>#REF!</v>
      </c>
    </row>
  </sheetData>
  <mergeCells count="10">
    <mergeCell ref="B1:I1"/>
    <mergeCell ref="E2:M2"/>
    <mergeCell ref="B21:I21"/>
    <mergeCell ref="E22:M22"/>
    <mergeCell ref="B2:B3"/>
    <mergeCell ref="B22:B23"/>
    <mergeCell ref="C2:C3"/>
    <mergeCell ref="C22:C23"/>
    <mergeCell ref="D2:D3"/>
    <mergeCell ref="D22:D23"/>
  </mergeCells>
  <phoneticPr fontId="28"/>
  <printOptions horizontalCentered="1" verticalCentered="1"/>
  <pageMargins left="0.39305555555555555" right="0.39305555555555555" top="0.59027777777777779" bottom="0.39305555555555555" header="0" footer="0"/>
  <pageSetup paperSize="9" scale="98" firstPageNumber="429496319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75"/>
  <sheetViews>
    <sheetView zoomScaleNormal="100" workbookViewId="0">
      <selection activeCell="D3" sqref="D3:E18"/>
    </sheetView>
  </sheetViews>
  <sheetFormatPr defaultRowHeight="13.5"/>
  <cols>
    <col min="1" max="1" width="3" customWidth="1"/>
    <col min="2" max="2" width="10.625" customWidth="1"/>
    <col min="3" max="3" width="6.625" customWidth="1"/>
    <col min="4" max="4" width="3" customWidth="1"/>
    <col min="5" max="5" width="10.625" customWidth="1"/>
    <col min="6" max="6" width="6.625" customWidth="1"/>
    <col min="7" max="7" width="2.75" customWidth="1"/>
    <col min="8" max="8" width="12.625" customWidth="1"/>
    <col min="9" max="9" width="2.875" customWidth="1"/>
    <col min="10" max="10" width="12.625" customWidth="1"/>
    <col min="11" max="11" width="2.75" customWidth="1"/>
    <col min="12" max="12" width="12.625" customWidth="1"/>
    <col min="13" max="13" width="2.375" customWidth="1"/>
    <col min="14" max="14" width="12.625" customWidth="1"/>
    <col min="15" max="15" width="6.25" customWidth="1"/>
    <col min="16" max="16" width="3.5" bestFit="1" customWidth="1"/>
    <col min="17" max="17" width="10.75" customWidth="1"/>
    <col min="18" max="18" width="3.875" customWidth="1"/>
    <col min="19" max="19" width="10.75" customWidth="1"/>
    <col min="20" max="20" width="5.25" customWidth="1"/>
    <col min="22" max="22" width="3.75" customWidth="1"/>
    <col min="23" max="23" width="9" bestFit="1" customWidth="1"/>
    <col min="24" max="24" width="10.75" customWidth="1"/>
    <col min="25" max="25" width="4.125" customWidth="1"/>
    <col min="26" max="26" width="10.75" customWidth="1"/>
    <col min="27" max="27" width="4.25" customWidth="1"/>
  </cols>
  <sheetData>
    <row r="1" spans="1:28">
      <c r="B1" t="s">
        <v>26</v>
      </c>
      <c r="E1" t="s">
        <v>27</v>
      </c>
      <c r="H1" t="s">
        <v>28</v>
      </c>
      <c r="L1" t="s">
        <v>29</v>
      </c>
      <c r="Q1" t="s">
        <v>112</v>
      </c>
      <c r="X1" t="s">
        <v>113</v>
      </c>
    </row>
    <row r="3" spans="1:28">
      <c r="A3" s="49">
        <v>16</v>
      </c>
      <c r="B3" s="65" t="s">
        <v>115</v>
      </c>
      <c r="C3" s="62" t="s">
        <v>17</v>
      </c>
      <c r="D3" s="49">
        <v>1</v>
      </c>
      <c r="E3" s="65" t="s">
        <v>115</v>
      </c>
      <c r="F3" s="62" t="s">
        <v>17</v>
      </c>
      <c r="G3" s="49">
        <v>28</v>
      </c>
      <c r="H3" s="64" t="str">
        <f>テーブル3[[#This Row],[選手氏名]]</f>
        <v>清野　皓貴</v>
      </c>
      <c r="I3" s="64">
        <f>テーブル3[[#This Row],[学年]]</f>
        <v>1</v>
      </c>
      <c r="J3" s="64" t="str">
        <f>テーブル3[[#This Row],[学校名]]</f>
        <v>県岐阜商</v>
      </c>
      <c r="K3" s="49">
        <v>5</v>
      </c>
      <c r="L3" s="64" t="str">
        <f>テーブル4[[#This Row],[選手氏名]]</f>
        <v>木股　弥子</v>
      </c>
      <c r="M3" s="64">
        <f>テーブル4[[#This Row],[学年]]</f>
        <v>1</v>
      </c>
      <c r="N3" s="64" t="str">
        <f>テーブル4[[#This Row],[学校名]]</f>
        <v>加納</v>
      </c>
      <c r="O3" s="59"/>
      <c r="P3" s="49">
        <v>4</v>
      </c>
      <c r="Q3" t="str">
        <f>H36</f>
        <v>栩川　湧貴</v>
      </c>
      <c r="R3">
        <f>I36</f>
        <v>2</v>
      </c>
      <c r="S3" t="str">
        <f>H37</f>
        <v>藤原　永王</v>
      </c>
      <c r="T3">
        <f>I37</f>
        <v>2</v>
      </c>
      <c r="U3" t="str">
        <f>J36</f>
        <v>県岐阜商</v>
      </c>
      <c r="W3" s="49">
        <v>18</v>
      </c>
      <c r="X3" t="str">
        <f>L36</f>
        <v>白橋　乃詠</v>
      </c>
      <c r="Y3">
        <f>M36</f>
        <v>1</v>
      </c>
      <c r="Z3" t="str">
        <f>L37</f>
        <v>木股　弥子</v>
      </c>
      <c r="AA3">
        <f>M37</f>
        <v>1</v>
      </c>
      <c r="AB3" t="str">
        <f>N36</f>
        <v>加納</v>
      </c>
    </row>
    <row r="4" spans="1:28">
      <c r="A4" s="49">
        <v>3</v>
      </c>
      <c r="B4" s="64" t="s">
        <v>169</v>
      </c>
      <c r="C4" s="62" t="s">
        <v>17</v>
      </c>
      <c r="D4" s="49">
        <v>9</v>
      </c>
      <c r="E4" s="65" t="s">
        <v>169</v>
      </c>
      <c r="F4" s="62" t="s">
        <v>17</v>
      </c>
      <c r="G4" s="49">
        <v>23</v>
      </c>
      <c r="H4" s="64" t="str">
        <f>テーブル3[[#This Row],[選手氏名]]</f>
        <v>深尾　風月</v>
      </c>
      <c r="I4" s="64">
        <f>テーブル3[[#This Row],[学年]]</f>
        <v>1</v>
      </c>
      <c r="J4" s="64" t="str">
        <f>テーブル3[[#This Row],[学校名]]</f>
        <v>県岐阜商</v>
      </c>
      <c r="K4" s="49">
        <v>12</v>
      </c>
      <c r="L4" s="64" t="str">
        <f>テーブル4[[#This Row],[選手氏名]]</f>
        <v>今井　心音</v>
      </c>
      <c r="M4" s="64">
        <f>テーブル4[[#This Row],[学年]]</f>
        <v>2</v>
      </c>
      <c r="N4" s="64" t="str">
        <f>テーブル4[[#This Row],[学校名]]</f>
        <v>県岐阜商</v>
      </c>
      <c r="O4" s="59"/>
      <c r="P4" s="49">
        <v>23</v>
      </c>
      <c r="Q4" t="str">
        <f>H38</f>
        <v>竹山輝利斗</v>
      </c>
      <c r="R4">
        <f>I38</f>
        <v>2</v>
      </c>
      <c r="S4" t="str">
        <f>H39</f>
        <v>浜崎　侑弥</v>
      </c>
      <c r="T4">
        <f>I39</f>
        <v>1</v>
      </c>
      <c r="U4" t="str">
        <f>J38</f>
        <v>県岐阜商</v>
      </c>
      <c r="W4" s="49">
        <v>6</v>
      </c>
      <c r="X4" t="str">
        <f>L38</f>
        <v>横山　優莉</v>
      </c>
      <c r="Y4">
        <f>M38</f>
        <v>2</v>
      </c>
      <c r="Z4" t="str">
        <f>L39</f>
        <v>平光　更彩</v>
      </c>
      <c r="AA4">
        <f>M39</f>
        <v>1</v>
      </c>
      <c r="AB4" t="str">
        <f>N38</f>
        <v>岐阜北</v>
      </c>
    </row>
    <row r="5" spans="1:28">
      <c r="A5" s="49">
        <v>10</v>
      </c>
      <c r="B5" s="64" t="s">
        <v>136</v>
      </c>
      <c r="C5" s="62" t="s">
        <v>17</v>
      </c>
      <c r="D5" s="49">
        <v>11</v>
      </c>
      <c r="E5" s="65" t="s">
        <v>158</v>
      </c>
      <c r="F5" s="62" t="s">
        <v>17</v>
      </c>
      <c r="G5" s="49">
        <v>5</v>
      </c>
      <c r="H5" s="64" t="str">
        <f>テーブル3[[#This Row],[選手氏名]]</f>
        <v>丹羽　駿介</v>
      </c>
      <c r="I5" s="64">
        <f>テーブル3[[#This Row],[学年]]</f>
        <v>2</v>
      </c>
      <c r="J5" s="64" t="str">
        <f>テーブル3[[#This Row],[学校名]]</f>
        <v>岐阜</v>
      </c>
      <c r="K5" s="49">
        <v>19</v>
      </c>
      <c r="L5" s="64" t="str">
        <f>テーブル4[[#This Row],[選手氏名]]</f>
        <v>常冨　愛菜</v>
      </c>
      <c r="M5" s="64">
        <f>テーブル4[[#This Row],[学年]]</f>
        <v>2</v>
      </c>
      <c r="N5" s="64" t="str">
        <f>テーブル4[[#This Row],[学校名]]</f>
        <v>各務原</v>
      </c>
      <c r="O5" s="59"/>
      <c r="P5" s="49">
        <v>15</v>
      </c>
      <c r="Q5" t="str">
        <f>H40</f>
        <v>武田　幸弥</v>
      </c>
      <c r="R5">
        <f>I40</f>
        <v>2</v>
      </c>
      <c r="S5" t="str">
        <f>H41</f>
        <v>古田　　蓮</v>
      </c>
      <c r="T5">
        <f>I41</f>
        <v>2</v>
      </c>
      <c r="U5" t="str">
        <f>J40</f>
        <v>岐南工</v>
      </c>
      <c r="W5" s="49">
        <v>8</v>
      </c>
      <c r="X5" t="str">
        <f>L40</f>
        <v>片岡　新菜</v>
      </c>
      <c r="Y5">
        <f>M40</f>
        <v>2</v>
      </c>
      <c r="Z5" t="str">
        <f>L41</f>
        <v>土本　萌絵</v>
      </c>
      <c r="AA5">
        <f>M41</f>
        <v>2</v>
      </c>
      <c r="AB5" t="str">
        <f>N40</f>
        <v>岐阜東</v>
      </c>
    </row>
    <row r="6" spans="1:28">
      <c r="A6" s="49">
        <v>8</v>
      </c>
      <c r="B6" s="64" t="s">
        <v>67</v>
      </c>
      <c r="C6" s="62" t="s">
        <v>17</v>
      </c>
      <c r="D6" s="49">
        <v>15</v>
      </c>
      <c r="E6" s="65" t="s">
        <v>205</v>
      </c>
      <c r="F6" s="62" t="s">
        <v>17</v>
      </c>
      <c r="G6" s="49">
        <v>7</v>
      </c>
      <c r="H6" s="64" t="str">
        <f>テーブル3[[#This Row],[選手氏名]]</f>
        <v>竹山輝利斗</v>
      </c>
      <c r="I6" s="64">
        <f>テーブル3[[#This Row],[学年]]</f>
        <v>2</v>
      </c>
      <c r="J6" s="64" t="str">
        <f>テーブル3[[#This Row],[学校名]]</f>
        <v>県岐阜商</v>
      </c>
      <c r="K6" s="49">
        <v>7</v>
      </c>
      <c r="L6" s="64" t="str">
        <f>テーブル4[[#This Row],[選手氏名]]</f>
        <v>片岡　新菜</v>
      </c>
      <c r="M6" s="64">
        <f>テーブル4[[#This Row],[学年]]</f>
        <v>2</v>
      </c>
      <c r="N6" s="64" t="str">
        <f>テーブル4[[#This Row],[学校名]]</f>
        <v>岐阜東</v>
      </c>
      <c r="O6" s="59"/>
      <c r="P6" s="49">
        <v>18</v>
      </c>
      <c r="Q6" t="str">
        <f>H42</f>
        <v>富成　弘貴</v>
      </c>
      <c r="R6">
        <f>I42</f>
        <v>2</v>
      </c>
      <c r="S6" t="str">
        <f>H43</f>
        <v>深尾　風月</v>
      </c>
      <c r="T6">
        <f>I43</f>
        <v>1</v>
      </c>
      <c r="U6" t="str">
        <f>J42</f>
        <v>県岐阜商</v>
      </c>
      <c r="W6" s="49">
        <v>22</v>
      </c>
      <c r="X6" t="str">
        <f>L42</f>
        <v>常冨　愛菜</v>
      </c>
      <c r="Y6">
        <f>M42</f>
        <v>2</v>
      </c>
      <c r="Z6" t="str">
        <f>L43</f>
        <v>岡部　芹耶</v>
      </c>
      <c r="AA6">
        <f>M43</f>
        <v>2</v>
      </c>
      <c r="AB6" t="str">
        <f>N42</f>
        <v>各務原</v>
      </c>
    </row>
    <row r="7" spans="1:28">
      <c r="A7" s="49">
        <v>13</v>
      </c>
      <c r="B7" s="64" t="s">
        <v>158</v>
      </c>
      <c r="C7" s="62" t="s">
        <v>17</v>
      </c>
      <c r="D7" s="49">
        <v>7</v>
      </c>
      <c r="E7" s="65" t="s">
        <v>147</v>
      </c>
      <c r="F7" s="62" t="s">
        <v>17</v>
      </c>
      <c r="G7" s="49">
        <v>14</v>
      </c>
      <c r="H7" s="64" t="str">
        <f>テーブル3[[#This Row],[選手氏名]]</f>
        <v>辻　　祐史</v>
      </c>
      <c r="I7" s="64">
        <f>テーブル3[[#This Row],[学年]]</f>
        <v>2</v>
      </c>
      <c r="J7" s="64" t="str">
        <f>テーブル3[[#This Row],[学校名]]</f>
        <v>各務原</v>
      </c>
      <c r="K7" s="49">
        <v>23</v>
      </c>
      <c r="L7" s="64" t="str">
        <f>テーブル4[[#This Row],[選手氏名]]</f>
        <v>横山　凜帆</v>
      </c>
      <c r="M7" s="64">
        <f>テーブル4[[#This Row],[学年]]</f>
        <v>2</v>
      </c>
      <c r="N7" s="64" t="str">
        <f>テーブル4[[#This Row],[学校名]]</f>
        <v>岐阜北</v>
      </c>
      <c r="O7" s="59"/>
      <c r="P7" s="49">
        <v>7</v>
      </c>
      <c r="Q7" t="str">
        <f>H44</f>
        <v>長縄　達也</v>
      </c>
      <c r="R7">
        <f>I44</f>
        <v>2</v>
      </c>
      <c r="S7" t="str">
        <f>H45</f>
        <v>安田　大剛</v>
      </c>
      <c r="T7">
        <f>I45</f>
        <v>1</v>
      </c>
      <c r="U7" t="str">
        <f>J44</f>
        <v>県岐阜商</v>
      </c>
      <c r="W7" s="49">
        <v>11</v>
      </c>
      <c r="X7" t="str">
        <f>L44</f>
        <v>今井　心音</v>
      </c>
      <c r="Y7">
        <f>M44</f>
        <v>2</v>
      </c>
      <c r="Z7" t="str">
        <f>L45</f>
        <v>廣瀬菜々音</v>
      </c>
      <c r="AA7">
        <f>M45</f>
        <v>1</v>
      </c>
      <c r="AB7" t="str">
        <f>N44</f>
        <v>県岐阜商</v>
      </c>
    </row>
    <row r="8" spans="1:28">
      <c r="A8" s="49">
        <v>2</v>
      </c>
      <c r="B8" s="64" t="s">
        <v>147</v>
      </c>
      <c r="C8" s="62" t="s">
        <v>17</v>
      </c>
      <c r="D8" s="49">
        <v>6</v>
      </c>
      <c r="E8" s="65" t="s">
        <v>67</v>
      </c>
      <c r="F8" s="62" t="s">
        <v>17</v>
      </c>
      <c r="G8" s="49">
        <v>31</v>
      </c>
      <c r="H8" s="64" t="str">
        <f>テーブル3[[#This Row],[選手氏名]]</f>
        <v>富成　弘貴</v>
      </c>
      <c r="I8" s="64">
        <f>テーブル3[[#This Row],[学年]]</f>
        <v>2</v>
      </c>
      <c r="J8" s="64" t="str">
        <f>テーブル3[[#This Row],[学校名]]</f>
        <v>県岐阜商</v>
      </c>
      <c r="K8" s="49">
        <v>10</v>
      </c>
      <c r="L8" s="64" t="str">
        <f>テーブル4[[#This Row],[選手氏名]]</f>
        <v>平光　更彩</v>
      </c>
      <c r="M8" s="64">
        <f>テーブル4[[#This Row],[学年]]</f>
        <v>1</v>
      </c>
      <c r="N8" s="64" t="str">
        <f>テーブル4[[#This Row],[学校名]]</f>
        <v>岐阜北</v>
      </c>
      <c r="O8" s="59"/>
      <c r="P8" s="49">
        <v>2</v>
      </c>
      <c r="Q8" t="str">
        <f>H46</f>
        <v>丹羽　駿介</v>
      </c>
      <c r="R8">
        <f>I46</f>
        <v>2</v>
      </c>
      <c r="S8" t="str">
        <f>H47</f>
        <v>澤田　亮覇</v>
      </c>
      <c r="T8">
        <f>I47</f>
        <v>2</v>
      </c>
      <c r="U8" t="str">
        <f>J46</f>
        <v>岐阜</v>
      </c>
      <c r="W8" s="49">
        <v>4</v>
      </c>
      <c r="X8" t="str">
        <f>L46</f>
        <v>亀山　紗希</v>
      </c>
      <c r="Y8">
        <f>M46</f>
        <v>1</v>
      </c>
      <c r="Z8" t="str">
        <f>L47</f>
        <v>古田　暖乃</v>
      </c>
      <c r="AA8">
        <f>M47</f>
        <v>2</v>
      </c>
      <c r="AB8" t="str">
        <f>N46</f>
        <v>加納</v>
      </c>
    </row>
    <row r="9" spans="1:28">
      <c r="A9" s="49">
        <v>9</v>
      </c>
      <c r="B9" s="64" t="s">
        <v>85</v>
      </c>
      <c r="C9" s="63" t="s">
        <v>30</v>
      </c>
      <c r="D9" s="49">
        <v>3</v>
      </c>
      <c r="E9" s="65" t="s">
        <v>85</v>
      </c>
      <c r="F9" s="63" t="s">
        <v>30</v>
      </c>
      <c r="G9" s="49">
        <v>18</v>
      </c>
      <c r="H9" s="64" t="str">
        <f>テーブル3[[#This Row],[選手氏名]]</f>
        <v>安田　大剛</v>
      </c>
      <c r="I9" s="64">
        <f>テーブル3[[#This Row],[学年]]</f>
        <v>1</v>
      </c>
      <c r="J9" s="64" t="str">
        <f>テーブル3[[#This Row],[学校名]]</f>
        <v>県岐阜商</v>
      </c>
      <c r="K9" s="49">
        <v>27</v>
      </c>
      <c r="L9" s="64" t="str">
        <f>テーブル4[[#This Row],[選手氏名]]</f>
        <v>亀山　紗希</v>
      </c>
      <c r="M9" s="64">
        <f>テーブル4[[#This Row],[学年]]</f>
        <v>1</v>
      </c>
      <c r="N9" s="64" t="str">
        <f>テーブル4[[#This Row],[学校名]]</f>
        <v>加納</v>
      </c>
      <c r="O9" s="59"/>
      <c r="P9" s="49">
        <v>10</v>
      </c>
      <c r="Q9" t="str">
        <f>H48</f>
        <v>杉田　健心</v>
      </c>
      <c r="R9">
        <f>I48</f>
        <v>1</v>
      </c>
      <c r="S9" t="str">
        <f>H49</f>
        <v>鈴木　啓太</v>
      </c>
      <c r="T9">
        <f>I49</f>
        <v>1</v>
      </c>
      <c r="U9" t="str">
        <f>J48</f>
        <v>岐阜北</v>
      </c>
      <c r="W9" s="49">
        <v>21</v>
      </c>
      <c r="X9" t="str">
        <f>L48</f>
        <v>堀　　千陽</v>
      </c>
      <c r="Y9">
        <f>M48</f>
        <v>2</v>
      </c>
      <c r="Z9" t="str">
        <f>L49</f>
        <v>上原　綺里</v>
      </c>
      <c r="AA9">
        <f>M49</f>
        <v>1</v>
      </c>
      <c r="AB9" t="str">
        <f>N48</f>
        <v>岐阜</v>
      </c>
    </row>
    <row r="10" spans="1:28">
      <c r="A10" s="49">
        <v>5</v>
      </c>
      <c r="B10" s="64" t="s">
        <v>62</v>
      </c>
      <c r="C10" s="63" t="s">
        <v>44</v>
      </c>
      <c r="D10" s="49">
        <v>13</v>
      </c>
      <c r="E10" s="65" t="s">
        <v>62</v>
      </c>
      <c r="F10" s="63" t="s">
        <v>30</v>
      </c>
      <c r="G10" s="49">
        <v>19</v>
      </c>
      <c r="H10" s="64" t="str">
        <f>テーブル3[[#This Row],[選手氏名]]</f>
        <v>栩川　湧貴</v>
      </c>
      <c r="I10" s="64">
        <f>テーブル3[[#This Row],[学年]]</f>
        <v>2</v>
      </c>
      <c r="J10" s="64" t="str">
        <f>テーブル3[[#This Row],[学校名]]</f>
        <v>県岐阜商</v>
      </c>
      <c r="K10" s="49">
        <v>2</v>
      </c>
      <c r="L10" s="64" t="str">
        <f>テーブル4[[#This Row],[選手氏名]]</f>
        <v>上原　綺里</v>
      </c>
      <c r="M10" s="64">
        <f>テーブル4[[#This Row],[学年]]</f>
        <v>1</v>
      </c>
      <c r="N10" s="64" t="str">
        <f>テーブル4[[#This Row],[学校名]]</f>
        <v>岐阜</v>
      </c>
      <c r="O10" s="59"/>
      <c r="P10" s="49">
        <v>20</v>
      </c>
      <c r="Q10" t="str">
        <f>H50</f>
        <v>近藤　陽太</v>
      </c>
      <c r="R10">
        <f>I50</f>
        <v>2</v>
      </c>
      <c r="S10" t="str">
        <f>H51</f>
        <v>笠井　祐樹</v>
      </c>
      <c r="T10">
        <f>I51</f>
        <v>1</v>
      </c>
      <c r="U10" t="str">
        <f>J50</f>
        <v>大垣北</v>
      </c>
      <c r="W10" s="49">
        <v>16</v>
      </c>
      <c r="X10" t="str">
        <f>L50</f>
        <v>福手ももこ</v>
      </c>
      <c r="Y10">
        <f>M50</f>
        <v>1</v>
      </c>
      <c r="Z10" t="str">
        <f>L51</f>
        <v>梅田　　陽</v>
      </c>
      <c r="AA10">
        <f>M51</f>
        <v>1</v>
      </c>
      <c r="AB10" t="str">
        <f>N50</f>
        <v>岐阜城北</v>
      </c>
    </row>
    <row r="11" spans="1:28">
      <c r="A11" s="49">
        <v>12</v>
      </c>
      <c r="B11" s="64" t="s">
        <v>277</v>
      </c>
      <c r="C11" s="63" t="s">
        <v>31</v>
      </c>
      <c r="D11" s="49">
        <v>16</v>
      </c>
      <c r="E11" s="65" t="s">
        <v>68</v>
      </c>
      <c r="F11" s="62" t="s">
        <v>31</v>
      </c>
      <c r="G11" s="49">
        <v>2</v>
      </c>
      <c r="H11" s="64" t="str">
        <f>テーブル3[[#This Row],[選手氏名]]</f>
        <v>笠井　祐樹</v>
      </c>
      <c r="I11" s="64">
        <f>テーブル3[[#This Row],[学年]]</f>
        <v>1</v>
      </c>
      <c r="J11" s="64" t="str">
        <f>テーブル3[[#This Row],[学校名]]</f>
        <v>大垣北</v>
      </c>
      <c r="K11" s="49">
        <v>30</v>
      </c>
      <c r="L11" s="64" t="str">
        <f>テーブル4[[#This Row],[選手氏名]]</f>
        <v>岡部　芹耶</v>
      </c>
      <c r="M11" s="64">
        <f>テーブル4[[#This Row],[学年]]</f>
        <v>2</v>
      </c>
      <c r="N11" s="64" t="str">
        <f>テーブル4[[#This Row],[学校名]]</f>
        <v>各務原</v>
      </c>
      <c r="O11" s="59"/>
      <c r="P11" s="49">
        <v>17</v>
      </c>
      <c r="Q11" t="str">
        <f>H52</f>
        <v>長屋　侑成</v>
      </c>
      <c r="R11">
        <f>I52</f>
        <v>2</v>
      </c>
      <c r="S11" t="str">
        <f>H53</f>
        <v>安藤　駿佑</v>
      </c>
      <c r="T11">
        <f>I53</f>
        <v>2</v>
      </c>
      <c r="U11" t="str">
        <f>J52</f>
        <v>大垣北</v>
      </c>
      <c r="W11" s="49">
        <v>9</v>
      </c>
      <c r="X11" t="str">
        <f>L52</f>
        <v>田中　愛美</v>
      </c>
      <c r="Y11">
        <f>M52</f>
        <v>2</v>
      </c>
      <c r="Z11" t="str">
        <f>L53</f>
        <v>堀　　みう</v>
      </c>
      <c r="AA11">
        <f>M53</f>
        <v>1</v>
      </c>
      <c r="AB11" t="str">
        <f>N52</f>
        <v>大垣北</v>
      </c>
    </row>
    <row r="12" spans="1:28">
      <c r="A12" s="49">
        <v>14</v>
      </c>
      <c r="B12" s="64" t="s">
        <v>68</v>
      </c>
      <c r="C12" s="63" t="s">
        <v>31</v>
      </c>
      <c r="D12" s="49">
        <v>10</v>
      </c>
      <c r="E12" s="65" t="s">
        <v>275</v>
      </c>
      <c r="F12" s="62" t="s">
        <v>31</v>
      </c>
      <c r="G12" s="49">
        <v>21</v>
      </c>
      <c r="H12" s="64" t="str">
        <f>テーブル3[[#This Row],[選手氏名]]</f>
        <v>近藤　陽太</v>
      </c>
      <c r="I12" s="64">
        <f>テーブル3[[#This Row],[学年]]</f>
        <v>2</v>
      </c>
      <c r="J12" s="64" t="str">
        <f>テーブル3[[#This Row],[学校名]]</f>
        <v>大垣北</v>
      </c>
      <c r="K12" s="49">
        <v>26</v>
      </c>
      <c r="L12" s="64" t="str">
        <f>テーブル4[[#This Row],[選手氏名]]</f>
        <v>田中　愛美</v>
      </c>
      <c r="M12" s="64">
        <f>テーブル4[[#This Row],[学年]]</f>
        <v>2</v>
      </c>
      <c r="N12" s="64" t="str">
        <f>テーブル4[[#This Row],[学校名]]</f>
        <v>大垣北</v>
      </c>
      <c r="O12" s="59"/>
      <c r="P12" s="49">
        <v>11</v>
      </c>
      <c r="Q12" t="str">
        <f>H54</f>
        <v>橋本　拓也</v>
      </c>
      <c r="R12">
        <f>I54</f>
        <v>2</v>
      </c>
      <c r="S12" t="str">
        <f>H55</f>
        <v>林　　大和</v>
      </c>
      <c r="T12">
        <f>I55</f>
        <v>2</v>
      </c>
      <c r="U12" t="str">
        <f>J54</f>
        <v>可児</v>
      </c>
      <c r="W12" s="49">
        <v>5</v>
      </c>
      <c r="X12" t="str">
        <f>L54</f>
        <v>太宰　智海</v>
      </c>
      <c r="Y12">
        <f>M54</f>
        <v>2</v>
      </c>
      <c r="Z12" t="str">
        <f>L55</f>
        <v>堀田　真央</v>
      </c>
      <c r="AA12">
        <f>M55</f>
        <v>2</v>
      </c>
      <c r="AB12" t="str">
        <f>N54</f>
        <v>大垣南</v>
      </c>
    </row>
    <row r="13" spans="1:28">
      <c r="A13" s="49">
        <v>4</v>
      </c>
      <c r="B13" s="64" t="s">
        <v>80</v>
      </c>
      <c r="C13" s="63" t="s">
        <v>31</v>
      </c>
      <c r="D13" s="49">
        <v>14</v>
      </c>
      <c r="E13" s="65" t="s">
        <v>81</v>
      </c>
      <c r="F13" s="62" t="s">
        <v>31</v>
      </c>
      <c r="G13" s="49">
        <v>30</v>
      </c>
      <c r="H13" s="64" t="str">
        <f>テーブル3[[#This Row],[選手氏名]]</f>
        <v>長屋　侑成</v>
      </c>
      <c r="I13" s="64">
        <f>テーブル3[[#This Row],[学年]]</f>
        <v>2</v>
      </c>
      <c r="J13" s="64" t="str">
        <f>テーブル3[[#This Row],[学校名]]</f>
        <v>大垣北</v>
      </c>
      <c r="K13" s="49">
        <v>14</v>
      </c>
      <c r="L13" s="64" t="str">
        <f>テーブル4[[#This Row],[選手氏名]]</f>
        <v>堀　　みう</v>
      </c>
      <c r="M13" s="64">
        <f>テーブル4[[#This Row],[学年]]</f>
        <v>1</v>
      </c>
      <c r="N13" s="64" t="str">
        <f>テーブル4[[#This Row],[学校名]]</f>
        <v>大垣北</v>
      </c>
      <c r="O13" s="59"/>
      <c r="P13" s="49">
        <v>5</v>
      </c>
      <c r="Q13" t="str">
        <f>H56</f>
        <v>足立　雄哉</v>
      </c>
      <c r="R13">
        <f>I56</f>
        <v>2</v>
      </c>
      <c r="S13" t="str">
        <f>H57</f>
        <v>松本　温司</v>
      </c>
      <c r="T13">
        <f>I57</f>
        <v>2</v>
      </c>
      <c r="U13" t="str">
        <f>J56</f>
        <v>関</v>
      </c>
      <c r="W13" s="49">
        <v>15</v>
      </c>
      <c r="X13" t="str">
        <f>L56</f>
        <v>金ケ江絢菜</v>
      </c>
      <c r="Y13">
        <f>M56</f>
        <v>2</v>
      </c>
      <c r="Z13" t="str">
        <f>L57</f>
        <v>石間　美有</v>
      </c>
      <c r="AA13">
        <f>M57</f>
        <v>2</v>
      </c>
      <c r="AB13" t="str">
        <f>N56</f>
        <v>大垣東</v>
      </c>
    </row>
    <row r="14" spans="1:28">
      <c r="A14" s="49">
        <v>7</v>
      </c>
      <c r="B14" s="64" t="s">
        <v>275</v>
      </c>
      <c r="C14" s="63" t="s">
        <v>31</v>
      </c>
      <c r="D14" s="49">
        <v>2</v>
      </c>
      <c r="E14" s="65" t="s">
        <v>79</v>
      </c>
      <c r="F14" s="62" t="s">
        <v>31</v>
      </c>
      <c r="G14" s="49">
        <v>26</v>
      </c>
      <c r="H14" s="64" t="str">
        <f>テーブル3[[#This Row],[選手氏名]]</f>
        <v>戸田　快生</v>
      </c>
      <c r="I14" s="64">
        <f>テーブル3[[#This Row],[学年]]</f>
        <v>2</v>
      </c>
      <c r="J14" s="64" t="str">
        <f>テーブル3[[#This Row],[学校名]]</f>
        <v>郡上</v>
      </c>
      <c r="K14" s="49">
        <v>31</v>
      </c>
      <c r="L14" s="64" t="str">
        <f>テーブル4[[#This Row],[選手氏名]]</f>
        <v>太宰　智海</v>
      </c>
      <c r="M14" s="64">
        <f>テーブル4[[#This Row],[学年]]</f>
        <v>2</v>
      </c>
      <c r="N14" s="64" t="str">
        <f>テーブル4[[#This Row],[学校名]]</f>
        <v>大垣南</v>
      </c>
      <c r="O14" s="59"/>
      <c r="P14" s="49">
        <v>21</v>
      </c>
      <c r="Q14" t="str">
        <f>H58</f>
        <v>長島　一朔</v>
      </c>
      <c r="R14">
        <f>I58</f>
        <v>2</v>
      </c>
      <c r="S14" t="str">
        <f>H59</f>
        <v>板垣　陽遥</v>
      </c>
      <c r="T14">
        <f>I59</f>
        <v>2</v>
      </c>
      <c r="U14" t="str">
        <f>J58</f>
        <v>関</v>
      </c>
      <c r="W14" s="49">
        <v>19</v>
      </c>
      <c r="X14" t="str">
        <f>L58</f>
        <v>兼松　留梨</v>
      </c>
      <c r="Y14">
        <f>M58</f>
        <v>2</v>
      </c>
      <c r="Z14" t="str">
        <f>L59</f>
        <v>加野　詩織</v>
      </c>
      <c r="AA14">
        <f>M59</f>
        <v>2</v>
      </c>
      <c r="AB14" t="str">
        <f>N58</f>
        <v>関商工</v>
      </c>
    </row>
    <row r="15" spans="1:28">
      <c r="A15" s="49">
        <v>1</v>
      </c>
      <c r="B15" s="64" t="s">
        <v>57</v>
      </c>
      <c r="C15" s="63" t="s">
        <v>32</v>
      </c>
      <c r="D15" s="49">
        <v>4</v>
      </c>
      <c r="E15" s="65" t="s">
        <v>80</v>
      </c>
      <c r="F15" s="62" t="s">
        <v>31</v>
      </c>
      <c r="G15" s="49">
        <v>20</v>
      </c>
      <c r="H15" s="64" t="str">
        <f>テーブル3[[#This Row],[選手氏名]]</f>
        <v>橋本　拓也</v>
      </c>
      <c r="I15" s="64">
        <f>テーブル3[[#This Row],[学年]]</f>
        <v>2</v>
      </c>
      <c r="J15" s="64" t="str">
        <f>テーブル3[[#This Row],[学校名]]</f>
        <v>可児</v>
      </c>
      <c r="K15" s="49">
        <v>3</v>
      </c>
      <c r="L15" s="64" t="str">
        <f>テーブル4[[#This Row],[選手氏名]]</f>
        <v>山田　莉子</v>
      </c>
      <c r="M15" s="64">
        <f>テーブル4[[#This Row],[学年]]</f>
        <v>2</v>
      </c>
      <c r="N15" s="64" t="str">
        <f>テーブル4[[#This Row],[学校名]]</f>
        <v>大垣南</v>
      </c>
      <c r="O15" s="59"/>
      <c r="P15" s="49">
        <v>8</v>
      </c>
      <c r="Q15" t="str">
        <f>H60</f>
        <v>三品　遥輝</v>
      </c>
      <c r="R15">
        <f>I60</f>
        <v>1</v>
      </c>
      <c r="S15" t="str">
        <f>H61</f>
        <v>後藤　悠汰</v>
      </c>
      <c r="T15">
        <f>I61</f>
        <v>2</v>
      </c>
      <c r="U15" t="str">
        <f>J60</f>
        <v>関</v>
      </c>
      <c r="W15" s="49">
        <v>17</v>
      </c>
      <c r="X15" t="str">
        <f>L60</f>
        <v>藤田　夏遙</v>
      </c>
      <c r="Y15">
        <v>1</v>
      </c>
      <c r="Z15" t="str">
        <f>L61</f>
        <v>林　亜梨左</v>
      </c>
      <c r="AA15">
        <f>M61</f>
        <v>1</v>
      </c>
      <c r="AB15" t="str">
        <f>N60</f>
        <v>郡上</v>
      </c>
    </row>
    <row r="16" spans="1:28">
      <c r="A16" s="49">
        <v>15</v>
      </c>
      <c r="B16" s="64" t="s">
        <v>82</v>
      </c>
      <c r="C16" s="63" t="s">
        <v>32</v>
      </c>
      <c r="D16" s="49">
        <v>5</v>
      </c>
      <c r="E16" s="65" t="s">
        <v>77</v>
      </c>
      <c r="F16" s="62" t="s">
        <v>31</v>
      </c>
      <c r="G16" s="49">
        <v>10</v>
      </c>
      <c r="H16" s="64" t="str">
        <f>テーブル3[[#This Row],[選手氏名]]</f>
        <v>長島　一朔</v>
      </c>
      <c r="I16" s="64">
        <f>テーブル3[[#This Row],[学年]]</f>
        <v>2</v>
      </c>
      <c r="J16" s="64" t="str">
        <f>テーブル3[[#This Row],[学校名]]</f>
        <v>関</v>
      </c>
      <c r="K16" s="49">
        <v>21</v>
      </c>
      <c r="L16" s="64" t="str">
        <f>テーブル4[[#This Row],[選手氏名]]</f>
        <v>秋山　明曖</v>
      </c>
      <c r="M16" s="64">
        <f>テーブル4[[#This Row],[学年]]</f>
        <v>2</v>
      </c>
      <c r="N16" s="64" t="str">
        <f>テーブル4[[#This Row],[学校名]]</f>
        <v>東濃実</v>
      </c>
      <c r="O16" s="59"/>
      <c r="P16" s="49">
        <v>3</v>
      </c>
      <c r="Q16" t="str">
        <f>H62</f>
        <v>坪井　友哉</v>
      </c>
      <c r="R16">
        <f>I62</f>
        <v>2</v>
      </c>
      <c r="S16" t="str">
        <f>H63</f>
        <v>早川　僚真</v>
      </c>
      <c r="T16">
        <f>I63</f>
        <v>2</v>
      </c>
      <c r="U16" t="str">
        <f>J62</f>
        <v>関商工</v>
      </c>
      <c r="W16" s="49">
        <v>20</v>
      </c>
      <c r="X16" t="str">
        <f>L62</f>
        <v>秋山　明曖</v>
      </c>
      <c r="Y16">
        <f>M62</f>
        <v>2</v>
      </c>
      <c r="Z16" t="str">
        <f>L63</f>
        <v>髙木純愛梨</v>
      </c>
      <c r="AA16">
        <f>M63</f>
        <v>1</v>
      </c>
      <c r="AB16" t="str">
        <f>N62</f>
        <v>東濃実</v>
      </c>
    </row>
    <row r="17" spans="1:28">
      <c r="A17" s="49">
        <v>11</v>
      </c>
      <c r="B17" s="65" t="s">
        <v>430</v>
      </c>
      <c r="C17" s="63" t="s">
        <v>32</v>
      </c>
      <c r="D17" s="49">
        <v>8</v>
      </c>
      <c r="E17" s="65" t="s">
        <v>57</v>
      </c>
      <c r="F17" s="62" t="s">
        <v>32</v>
      </c>
      <c r="G17" s="49">
        <v>3</v>
      </c>
      <c r="H17" s="64" t="str">
        <f>テーブル3[[#This Row],[選手氏名]]</f>
        <v>松岡　颯志</v>
      </c>
      <c r="I17" s="64">
        <f>テーブル3[[#This Row],[学年]]</f>
        <v>2</v>
      </c>
      <c r="J17" s="64" t="str">
        <f>テーブル3[[#This Row],[学校名]]</f>
        <v>可児工</v>
      </c>
      <c r="K17" s="49">
        <v>28</v>
      </c>
      <c r="L17" s="64" t="str">
        <f>テーブル4[[#This Row],[選手氏名]]</f>
        <v>三島　黎空</v>
      </c>
      <c r="M17" s="64">
        <f>テーブル4[[#This Row],[学年]]</f>
        <v>2</v>
      </c>
      <c r="N17" s="64" t="str">
        <f>テーブル4[[#This Row],[学校名]]</f>
        <v>関</v>
      </c>
      <c r="O17" s="59"/>
      <c r="P17" s="49">
        <v>16</v>
      </c>
      <c r="Q17" t="str">
        <f>H64</f>
        <v>尾関日乃佑</v>
      </c>
      <c r="R17">
        <f>I64</f>
        <v>1</v>
      </c>
      <c r="S17" t="str">
        <f>H65</f>
        <v>後藤　敦朗</v>
      </c>
      <c r="T17">
        <f>I65</f>
        <v>2</v>
      </c>
      <c r="U17" t="str">
        <f>J64</f>
        <v>関</v>
      </c>
      <c r="W17" s="49">
        <v>10</v>
      </c>
      <c r="X17" t="str">
        <f>L64</f>
        <v>板津奈菜可</v>
      </c>
      <c r="Y17">
        <f>M64</f>
        <v>2</v>
      </c>
      <c r="Z17" t="str">
        <f>L65</f>
        <v>片岡　心菜</v>
      </c>
      <c r="AA17">
        <f>M65</f>
        <v>1</v>
      </c>
      <c r="AB17" t="str">
        <f>N64</f>
        <v>関商工</v>
      </c>
    </row>
    <row r="18" spans="1:28">
      <c r="A18" s="49">
        <v>6</v>
      </c>
      <c r="B18" s="65" t="s">
        <v>431</v>
      </c>
      <c r="C18" s="63" t="s">
        <v>32</v>
      </c>
      <c r="D18" s="49">
        <v>12</v>
      </c>
      <c r="E18" s="65" t="s">
        <v>419</v>
      </c>
      <c r="F18" s="62" t="s">
        <v>32</v>
      </c>
      <c r="G18" s="49">
        <v>11</v>
      </c>
      <c r="H18" s="64" t="str">
        <f>テーブル3[[#This Row],[選手氏名]]</f>
        <v>長屋　丈大</v>
      </c>
      <c r="I18" s="64">
        <f>テーブル3[[#This Row],[学年]]</f>
        <v>2</v>
      </c>
      <c r="J18" s="64" t="str">
        <f>テーブル3[[#This Row],[学校名]]</f>
        <v>帝京大可児</v>
      </c>
      <c r="K18" s="49">
        <v>11</v>
      </c>
      <c r="L18" s="64" t="str">
        <f>テーブル4[[#This Row],[選手氏名]]</f>
        <v>吉村　知優</v>
      </c>
      <c r="M18" s="64">
        <f>テーブル4[[#This Row],[学年]]</f>
        <v>1</v>
      </c>
      <c r="N18" s="64" t="str">
        <f>テーブル4[[#This Row],[学校名]]</f>
        <v>可児</v>
      </c>
      <c r="O18" s="59"/>
      <c r="P18" s="49">
        <v>19</v>
      </c>
      <c r="Q18" t="str">
        <f>H66</f>
        <v>竹中　　匠</v>
      </c>
      <c r="R18">
        <f>I66</f>
        <v>2</v>
      </c>
      <c r="S18" t="str">
        <f>H67</f>
        <v>塩崎　一護</v>
      </c>
      <c r="T18">
        <f>I67</f>
        <v>1</v>
      </c>
      <c r="U18" t="str">
        <f>J66</f>
        <v>麗澤瑞浪</v>
      </c>
      <c r="W18" s="49">
        <v>2</v>
      </c>
      <c r="X18" t="str">
        <f>L66</f>
        <v>青木　奈菜</v>
      </c>
      <c r="Y18">
        <f>M66</f>
        <v>2</v>
      </c>
      <c r="Z18" t="str">
        <f>L67</f>
        <v>杉山莉央奈</v>
      </c>
      <c r="AA18">
        <f>M67</f>
        <v>2</v>
      </c>
      <c r="AB18" t="str">
        <f>N66</f>
        <v>関商工</v>
      </c>
    </row>
    <row r="19" spans="1:28">
      <c r="B19" s="41"/>
      <c r="C19" s="59"/>
      <c r="E19" s="41"/>
      <c r="F19" s="59"/>
      <c r="G19" s="49">
        <v>27</v>
      </c>
      <c r="H19" s="64" t="str">
        <f>テーブル3[[#This Row],[選手氏名]]</f>
        <v>足立　雄哉</v>
      </c>
      <c r="I19" s="64">
        <f>テーブル3[[#This Row],[学年]]</f>
        <v>2</v>
      </c>
      <c r="J19" s="64" t="str">
        <f>テーブル3[[#This Row],[学校名]]</f>
        <v>関</v>
      </c>
      <c r="K19" s="49">
        <v>18</v>
      </c>
      <c r="L19" s="64" t="str">
        <f>テーブル4[[#This Row],[選手氏名]]</f>
        <v>片岡　心菜</v>
      </c>
      <c r="M19" s="64">
        <f>テーブル4[[#This Row],[学年]]</f>
        <v>1</v>
      </c>
      <c r="N19" s="64" t="str">
        <f>テーブル4[[#This Row],[学校名]]</f>
        <v>関商工</v>
      </c>
      <c r="O19" s="59"/>
      <c r="P19" s="49">
        <v>22</v>
      </c>
      <c r="Q19" t="str">
        <f>H68</f>
        <v>新田　元椰</v>
      </c>
      <c r="R19">
        <f>I68</f>
        <v>2</v>
      </c>
      <c r="S19" t="str">
        <f>H69</f>
        <v>加藤　静真</v>
      </c>
      <c r="T19">
        <f>I69</f>
        <v>2</v>
      </c>
      <c r="U19" t="str">
        <f>J68</f>
        <v>恵那</v>
      </c>
      <c r="W19" s="49">
        <v>14</v>
      </c>
      <c r="X19" t="str">
        <f>L68</f>
        <v>加藤　来望</v>
      </c>
      <c r="Y19">
        <f>M68</f>
        <v>2</v>
      </c>
      <c r="Z19" t="str">
        <f>L69</f>
        <v>加藤　桜月</v>
      </c>
      <c r="AA19">
        <f>M69</f>
        <v>2</v>
      </c>
      <c r="AB19" t="str">
        <f>N68</f>
        <v>関</v>
      </c>
    </row>
    <row r="20" spans="1:28">
      <c r="B20" s="41"/>
      <c r="C20" s="59"/>
      <c r="E20" s="41"/>
      <c r="F20" s="59"/>
      <c r="G20" s="49">
        <v>15</v>
      </c>
      <c r="H20" s="64" t="str">
        <f>テーブル3[[#This Row],[選手氏名]]</f>
        <v>坪井　友哉</v>
      </c>
      <c r="I20" s="64">
        <f>テーブル3[[#This Row],[学年]]</f>
        <v>2</v>
      </c>
      <c r="J20" s="64" t="str">
        <f>テーブル3[[#This Row],[学校名]]</f>
        <v>関商工</v>
      </c>
      <c r="K20" s="49">
        <v>29</v>
      </c>
      <c r="L20" s="64" t="str">
        <f>テーブル4[[#This Row],[選手氏名]]</f>
        <v>藤田　夏遙</v>
      </c>
      <c r="M20" s="64">
        <f>テーブル4[[#This Row],[学年]]</f>
        <v>1</v>
      </c>
      <c r="N20" s="64" t="str">
        <f>テーブル4[[#This Row],[学校名]]</f>
        <v>郡上</v>
      </c>
      <c r="O20" s="59"/>
      <c r="P20" s="49">
        <v>14</v>
      </c>
      <c r="Q20" t="str">
        <f>H70</f>
        <v>続木優太朗</v>
      </c>
      <c r="R20">
        <f>I70</f>
        <v>2</v>
      </c>
      <c r="S20" t="str">
        <f>H71</f>
        <v>小栗　彰太</v>
      </c>
      <c r="T20">
        <f>I71</f>
        <v>1</v>
      </c>
      <c r="U20" t="str">
        <f>J70</f>
        <v>多治見北</v>
      </c>
      <c r="W20" s="49">
        <v>7</v>
      </c>
      <c r="X20" t="str">
        <f>L70</f>
        <v>山田　奈々</v>
      </c>
      <c r="Y20">
        <f>M70</f>
        <v>2</v>
      </c>
      <c r="Z20" t="str">
        <f>L71</f>
        <v>林　　菜那</v>
      </c>
      <c r="AA20">
        <f>M71</f>
        <v>2</v>
      </c>
      <c r="AB20" t="str">
        <f>N70</f>
        <v>麗澤瑞浪</v>
      </c>
    </row>
    <row r="21" spans="1:28">
      <c r="B21" s="41"/>
      <c r="C21" s="48"/>
      <c r="E21" s="41"/>
      <c r="F21" s="48"/>
      <c r="G21" s="49">
        <v>12</v>
      </c>
      <c r="H21" s="64" t="str">
        <f>テーブル3[[#This Row],[選手氏名]]</f>
        <v>塩崎　一護</v>
      </c>
      <c r="I21" s="64">
        <f>テーブル3[[#This Row],[学年]]</f>
        <v>1</v>
      </c>
      <c r="J21" s="64" t="str">
        <f>テーブル3[[#This Row],[学校名]]</f>
        <v>麗澤瑞浪</v>
      </c>
      <c r="K21" s="49">
        <v>15</v>
      </c>
      <c r="L21" s="64" t="str">
        <f>テーブル4[[#This Row],[選手氏名]]</f>
        <v>板津奈菜可</v>
      </c>
      <c r="M21" s="64">
        <f>テーブル4[[#This Row],[学年]]</f>
        <v>2</v>
      </c>
      <c r="N21" s="64" t="str">
        <f>テーブル4[[#This Row],[学校名]]</f>
        <v>関商工</v>
      </c>
      <c r="O21" s="59"/>
      <c r="P21" s="49">
        <v>9</v>
      </c>
      <c r="Q21" t="str">
        <f>H72</f>
        <v>高須　　煌</v>
      </c>
      <c r="R21">
        <f>I72</f>
        <v>1</v>
      </c>
      <c r="S21" t="str">
        <f>H73</f>
        <v>村田　瑞樹</v>
      </c>
      <c r="T21">
        <f>I73</f>
        <v>1</v>
      </c>
      <c r="U21" t="str">
        <f>J72</f>
        <v>中津</v>
      </c>
      <c r="W21" s="49">
        <v>23</v>
      </c>
      <c r="X21" t="str">
        <f>L72</f>
        <v>波多野莉乃</v>
      </c>
      <c r="Y21">
        <f>M72</f>
        <v>2</v>
      </c>
      <c r="Z21" t="str">
        <f>L73</f>
        <v>奥村菜々星</v>
      </c>
      <c r="AA21">
        <f>M73</f>
        <v>2</v>
      </c>
      <c r="AB21" t="str">
        <f>N72</f>
        <v>瑞浪</v>
      </c>
    </row>
    <row r="22" spans="1:28">
      <c r="B22" s="41"/>
      <c r="C22" s="48"/>
      <c r="E22" s="50"/>
      <c r="F22" s="48"/>
      <c r="G22" s="49">
        <v>4</v>
      </c>
      <c r="H22" s="64" t="str">
        <f>テーブル3[[#This Row],[選手氏名]]</f>
        <v>加藤　樹真</v>
      </c>
      <c r="I22" s="64">
        <f>テーブル3[[#This Row],[学年]]</f>
        <v>1</v>
      </c>
      <c r="J22" s="64" t="str">
        <f>テーブル3[[#This Row],[学校名]]</f>
        <v>麗澤瑞浪</v>
      </c>
      <c r="K22" s="49">
        <v>4</v>
      </c>
      <c r="L22" s="64" t="str">
        <f>テーブル4[[#This Row],[選手氏名]]</f>
        <v>兼松　留梨</v>
      </c>
      <c r="M22" s="64">
        <f>テーブル4[[#This Row],[学年]]</f>
        <v>2</v>
      </c>
      <c r="N22" s="64" t="str">
        <f>テーブル4[[#This Row],[学校名]]</f>
        <v>関商工</v>
      </c>
      <c r="O22" s="59"/>
      <c r="P22" s="49">
        <v>6</v>
      </c>
      <c r="Q22" t="str">
        <f>H74</f>
        <v>加藤　佑真</v>
      </c>
      <c r="R22">
        <f>I74</f>
        <v>1</v>
      </c>
      <c r="S22" t="str">
        <f>H75</f>
        <v>加藤　樹真</v>
      </c>
      <c r="T22">
        <f>I75</f>
        <v>1</v>
      </c>
      <c r="U22" t="str">
        <f>J74</f>
        <v>麗澤瑞浪</v>
      </c>
      <c r="W22" s="49">
        <v>3</v>
      </c>
      <c r="X22" t="str">
        <f>L74</f>
        <v>鈴木　蒼依</v>
      </c>
      <c r="Y22">
        <f>M74</f>
        <v>2</v>
      </c>
      <c r="Z22" t="str">
        <f>L75</f>
        <v>山田　紅葉</v>
      </c>
      <c r="AA22">
        <f>M75</f>
        <v>2</v>
      </c>
      <c r="AB22" t="str">
        <f>N74</f>
        <v>多治見北</v>
      </c>
    </row>
    <row r="23" spans="1:28">
      <c r="B23" s="41"/>
      <c r="C23" s="48"/>
      <c r="E23" s="41"/>
      <c r="F23" s="48"/>
      <c r="G23" s="49">
        <v>29</v>
      </c>
      <c r="H23" s="64" t="str">
        <f>テーブル3[[#This Row],[選手氏名]]</f>
        <v>竹中　　匠</v>
      </c>
      <c r="I23" s="64">
        <f>テーブル3[[#This Row],[学年]]</f>
        <v>2</v>
      </c>
      <c r="J23" s="64" t="str">
        <f>テーブル3[[#This Row],[学校名]]</f>
        <v>麗澤瑞浪</v>
      </c>
      <c r="K23" s="49">
        <v>13</v>
      </c>
      <c r="L23" s="64" t="str">
        <f>テーブル4[[#This Row],[選手氏名]]</f>
        <v>田口　心優</v>
      </c>
      <c r="M23" s="64">
        <f>テーブル4[[#This Row],[学年]]</f>
        <v>1</v>
      </c>
      <c r="N23" s="64" t="str">
        <f>テーブル4[[#This Row],[学校名]]</f>
        <v>関</v>
      </c>
      <c r="O23" s="59"/>
    </row>
    <row r="24" spans="1:28">
      <c r="B24" s="50"/>
      <c r="C24" s="48"/>
      <c r="E24" s="50"/>
      <c r="F24" s="48"/>
      <c r="G24" s="49">
        <v>13</v>
      </c>
      <c r="H24" s="64" t="str">
        <f>テーブル3[[#This Row],[選手氏名]]</f>
        <v>山崎正二朗</v>
      </c>
      <c r="I24" s="64">
        <f>テーブル3[[#This Row],[学年]]</f>
        <v>1</v>
      </c>
      <c r="J24" s="64" t="str">
        <f>テーブル3[[#This Row],[学校名]]</f>
        <v>麗澤瑞浪</v>
      </c>
      <c r="K24" s="49">
        <v>22</v>
      </c>
      <c r="L24" s="64" t="str">
        <f>テーブル4[[#This Row],[選手氏名]]</f>
        <v>工藤　朱音</v>
      </c>
      <c r="M24" s="64">
        <f>テーブル4[[#This Row],[学年]]</f>
        <v>1</v>
      </c>
      <c r="N24" s="64" t="str">
        <f>テーブル4[[#This Row],[学校名]]</f>
        <v>麗澤瑞浪</v>
      </c>
      <c r="O24" s="59"/>
    </row>
    <row r="25" spans="1:28">
      <c r="B25" s="50"/>
      <c r="C25" s="48"/>
      <c r="E25" s="41"/>
      <c r="F25" s="59"/>
      <c r="G25" s="49">
        <v>6</v>
      </c>
      <c r="H25" s="64" t="str">
        <f>テーブル3[[#This Row],[選手氏名]]</f>
        <v>続木優太朗</v>
      </c>
      <c r="I25" s="64">
        <f>テーブル3[[#This Row],[学年]]</f>
        <v>2</v>
      </c>
      <c r="J25" s="64" t="str">
        <f>テーブル3[[#This Row],[学校名]]</f>
        <v>多治見北</v>
      </c>
      <c r="K25" s="49">
        <v>20</v>
      </c>
      <c r="L25" s="64" t="str">
        <f>テーブル4[[#This Row],[選手氏名]]</f>
        <v>田牧　里渉</v>
      </c>
      <c r="M25" s="64">
        <f>テーブル4[[#This Row],[学年]]</f>
        <v>1</v>
      </c>
      <c r="N25" s="64" t="str">
        <f>テーブル4[[#This Row],[学校名]]</f>
        <v>多治見北</v>
      </c>
      <c r="O25" s="59"/>
    </row>
    <row r="26" spans="1:28">
      <c r="B26" s="51"/>
      <c r="C26" s="48"/>
      <c r="E26" s="41"/>
      <c r="F26" s="48"/>
      <c r="G26" s="49">
        <v>22</v>
      </c>
      <c r="H26" s="64" t="str">
        <f>テーブル3[[#This Row],[選手氏名]]</f>
        <v>加藤　佑真</v>
      </c>
      <c r="I26" s="64">
        <f>テーブル3[[#This Row],[学年]]</f>
        <v>1</v>
      </c>
      <c r="J26" s="64" t="str">
        <f>テーブル3[[#This Row],[学校名]]</f>
        <v>麗澤瑞浪</v>
      </c>
      <c r="K26" s="49">
        <v>6</v>
      </c>
      <c r="L26" s="64" t="str">
        <f>テーブル4[[#This Row],[選手氏名]]</f>
        <v>鈴木　蒼依</v>
      </c>
      <c r="M26" s="64">
        <f>テーブル4[[#This Row],[学年]]</f>
        <v>2</v>
      </c>
      <c r="N26" s="64" t="str">
        <f>テーブル4[[#This Row],[学校名]]</f>
        <v>多治見北</v>
      </c>
      <c r="O26" s="59"/>
    </row>
    <row r="27" spans="1:28">
      <c r="C27" s="48"/>
      <c r="E27" s="50"/>
      <c r="F27" s="48"/>
    </row>
    <row r="28" spans="1:28">
      <c r="B28" s="47"/>
      <c r="C28" s="48"/>
      <c r="E28" s="50"/>
      <c r="F28" s="59"/>
    </row>
    <row r="29" spans="1:28">
      <c r="B29" s="47"/>
      <c r="C29" s="48"/>
      <c r="E29" s="50"/>
      <c r="F29" s="59"/>
    </row>
    <row r="30" spans="1:28">
      <c r="B30" s="47"/>
      <c r="C30" s="48"/>
      <c r="E30" s="50"/>
      <c r="F30" s="59"/>
    </row>
    <row r="31" spans="1:28">
      <c r="E31" s="41"/>
      <c r="F31" s="59"/>
    </row>
    <row r="33" spans="2:24" ht="31.5" customHeight="1"/>
    <row r="34" spans="2:24">
      <c r="H34" t="s">
        <v>33</v>
      </c>
      <c r="L34" t="s">
        <v>34</v>
      </c>
    </row>
    <row r="36" spans="2:24" ht="18" customHeight="1">
      <c r="H36" s="1" t="str">
        <f>勝ち上がりD!A3</f>
        <v>栩川　湧貴</v>
      </c>
      <c r="I36" s="1">
        <f>勝ち上がりD!B3</f>
        <v>2</v>
      </c>
      <c r="J36" s="1" t="str">
        <f>勝ち上がりD!C3</f>
        <v>県岐阜商</v>
      </c>
      <c r="L36" s="1" t="str">
        <f>勝ち上がりD!F3</f>
        <v>白橋　乃詠</v>
      </c>
      <c r="M36" s="1">
        <f>勝ち上がりD!G3</f>
        <v>1</v>
      </c>
      <c r="N36" s="1" t="str">
        <f>勝ち上がりD!H3</f>
        <v>加納</v>
      </c>
      <c r="O36" s="59"/>
      <c r="P36" s="67"/>
      <c r="Q36" s="71"/>
      <c r="R36" s="66"/>
      <c r="S36" s="67"/>
      <c r="T36" s="67"/>
      <c r="U36" s="76"/>
      <c r="V36" s="77"/>
    </row>
    <row r="37" spans="2:24" ht="18" customHeight="1">
      <c r="H37" s="1" t="str">
        <f>勝ち上がりD!A4</f>
        <v>藤原　永王</v>
      </c>
      <c r="I37" s="3">
        <f>勝ち上がりD!B4</f>
        <v>2</v>
      </c>
      <c r="J37" s="1" t="str">
        <f>勝ち上がりD!C4</f>
        <v>県岐阜商</v>
      </c>
      <c r="L37" s="1" t="str">
        <f>勝ち上がりD!F4</f>
        <v>木股　弥子</v>
      </c>
      <c r="M37" s="1">
        <f>勝ち上がりD!G4</f>
        <v>1</v>
      </c>
      <c r="N37" s="1" t="str">
        <f>勝ち上がりD!H4</f>
        <v>加納</v>
      </c>
      <c r="O37" s="59"/>
      <c r="P37" s="67"/>
      <c r="Q37" s="71"/>
      <c r="R37" s="66"/>
      <c r="S37" s="67"/>
      <c r="U37" s="72"/>
      <c r="V37" s="66"/>
    </row>
    <row r="38" spans="2:24" ht="18" customHeight="1">
      <c r="B38" s="67"/>
      <c r="C38" s="66"/>
      <c r="E38" s="67"/>
      <c r="F38" s="66"/>
      <c r="H38" s="1" t="str">
        <f>勝ち上がりD!A5</f>
        <v>竹山輝利斗</v>
      </c>
      <c r="I38" s="2">
        <f>勝ち上がりD!B5</f>
        <v>2</v>
      </c>
      <c r="J38" s="1" t="str">
        <f>勝ち上がりD!C5</f>
        <v>県岐阜商</v>
      </c>
      <c r="L38" s="1" t="str">
        <f>勝ち上がりD!F5</f>
        <v>横山　優莉</v>
      </c>
      <c r="M38" s="1">
        <f>勝ち上がりD!G5</f>
        <v>2</v>
      </c>
      <c r="N38" s="1" t="str">
        <f>勝ち上がりD!H5</f>
        <v>岐阜北</v>
      </c>
      <c r="O38" s="59"/>
      <c r="P38" s="67"/>
      <c r="Q38" s="71"/>
      <c r="R38" s="66"/>
      <c r="S38" s="67"/>
      <c r="T38" s="67"/>
      <c r="U38" s="76"/>
      <c r="V38" s="77"/>
    </row>
    <row r="39" spans="2:24" ht="18" customHeight="1">
      <c r="B39" s="67"/>
      <c r="C39" s="66"/>
      <c r="E39" s="67"/>
      <c r="F39" s="66"/>
      <c r="H39" s="1" t="str">
        <f>勝ち上がりD!A6</f>
        <v>浜崎　侑弥</v>
      </c>
      <c r="I39" s="3">
        <f>勝ち上がりD!B6</f>
        <v>1</v>
      </c>
      <c r="J39" s="1" t="str">
        <f>勝ち上がりD!C6</f>
        <v>県岐阜商</v>
      </c>
      <c r="L39" s="1" t="str">
        <f>勝ち上がりD!F6</f>
        <v>平光　更彩</v>
      </c>
      <c r="M39" s="1">
        <f>勝ち上がりD!G6</f>
        <v>1</v>
      </c>
      <c r="N39" s="1" t="str">
        <f>勝ち上がりD!H6</f>
        <v>岐阜北</v>
      </c>
      <c r="O39" s="59"/>
      <c r="P39" s="67"/>
      <c r="Q39" s="71"/>
      <c r="R39" s="66"/>
      <c r="S39" s="67"/>
      <c r="U39" s="72"/>
      <c r="V39" s="66"/>
    </row>
    <row r="40" spans="2:24" ht="18" customHeight="1">
      <c r="B40" s="67"/>
      <c r="C40" s="66"/>
      <c r="E40" s="67"/>
      <c r="F40" s="66"/>
      <c r="H40" s="1" t="str">
        <f>勝ち上がりD!A7</f>
        <v>武田　幸弥</v>
      </c>
      <c r="I40" s="2">
        <f>勝ち上がりD!B7</f>
        <v>2</v>
      </c>
      <c r="J40" s="1" t="str">
        <f>勝ち上がりD!C7</f>
        <v>岐南工</v>
      </c>
      <c r="L40" s="1" t="str">
        <f>勝ち上がりD!F7</f>
        <v>片岡　新菜</v>
      </c>
      <c r="M40" s="1">
        <f>勝ち上がりD!G7</f>
        <v>2</v>
      </c>
      <c r="N40" s="1" t="str">
        <f>勝ち上がりD!H7</f>
        <v>岐阜東</v>
      </c>
      <c r="O40" s="59"/>
      <c r="P40" s="67"/>
      <c r="Q40" s="72"/>
      <c r="R40" s="66"/>
      <c r="S40" s="67"/>
      <c r="T40" s="67"/>
      <c r="U40" s="73"/>
      <c r="V40" s="67"/>
    </row>
    <row r="41" spans="2:24" ht="18" customHeight="1">
      <c r="B41" s="67"/>
      <c r="C41" s="66"/>
      <c r="E41" s="67"/>
      <c r="F41" s="66"/>
      <c r="H41" s="1" t="str">
        <f>勝ち上がりD!A8</f>
        <v>古田　　蓮</v>
      </c>
      <c r="I41" s="3">
        <f>勝ち上がりD!B8</f>
        <v>2</v>
      </c>
      <c r="J41" s="1" t="str">
        <f>勝ち上がりD!C8</f>
        <v>岐南工</v>
      </c>
      <c r="L41" s="1" t="str">
        <f>勝ち上がりD!F8</f>
        <v>土本　萌絵</v>
      </c>
      <c r="M41" s="1">
        <f>勝ち上がりD!G8</f>
        <v>2</v>
      </c>
      <c r="N41" s="1" t="str">
        <f>勝ち上がりD!H8</f>
        <v>岐阜東</v>
      </c>
      <c r="O41" s="59"/>
      <c r="P41" s="67"/>
      <c r="Q41" s="72"/>
      <c r="R41" s="66"/>
      <c r="S41" s="67"/>
      <c r="U41" s="73"/>
    </row>
    <row r="42" spans="2:24" ht="18" customHeight="1">
      <c r="B42" s="67"/>
      <c r="C42" s="66"/>
      <c r="E42" s="67"/>
      <c r="F42" s="66"/>
      <c r="H42" s="1" t="str">
        <f>勝ち上がりD!A9</f>
        <v>富成　弘貴</v>
      </c>
      <c r="I42" s="2">
        <f>勝ち上がりD!B9</f>
        <v>2</v>
      </c>
      <c r="J42" s="1" t="str">
        <f>勝ち上がりD!C9</f>
        <v>県岐阜商</v>
      </c>
      <c r="L42" s="1" t="str">
        <f>勝ち上がりD!F9</f>
        <v>常冨　愛菜</v>
      </c>
      <c r="M42" s="1">
        <f>勝ち上がりD!G9</f>
        <v>2</v>
      </c>
      <c r="N42" s="1" t="str">
        <f>勝ち上がりD!H9</f>
        <v>各務原</v>
      </c>
      <c r="O42" s="59"/>
      <c r="P42" s="67"/>
      <c r="Q42" s="73"/>
      <c r="R42" s="66"/>
      <c r="S42" s="67"/>
      <c r="T42" s="67"/>
      <c r="U42" s="73"/>
      <c r="V42" s="67"/>
    </row>
    <row r="43" spans="2:24" ht="18" customHeight="1">
      <c r="B43" s="67"/>
      <c r="C43" s="66"/>
      <c r="E43" s="67"/>
      <c r="F43" s="66"/>
      <c r="H43" s="1" t="str">
        <f>勝ち上がりD!A10</f>
        <v>深尾　風月</v>
      </c>
      <c r="I43" s="3">
        <f>勝ち上がりD!B10</f>
        <v>1</v>
      </c>
      <c r="J43" s="1" t="str">
        <f>勝ち上がりD!C10</f>
        <v>県岐阜商</v>
      </c>
      <c r="L43" s="1" t="str">
        <f>勝ち上がりD!F10</f>
        <v>岡部　芹耶</v>
      </c>
      <c r="M43" s="1">
        <f>勝ち上がりD!G10</f>
        <v>2</v>
      </c>
      <c r="N43" s="1" t="str">
        <f>勝ち上がりD!H10</f>
        <v>各務原</v>
      </c>
      <c r="O43" s="59"/>
      <c r="P43" s="67"/>
      <c r="Q43" s="73"/>
      <c r="R43" s="66"/>
      <c r="S43" s="67"/>
      <c r="U43" s="73"/>
      <c r="X43" s="47"/>
    </row>
    <row r="44" spans="2:24" ht="18" customHeight="1">
      <c r="B44" s="67"/>
      <c r="C44" s="66"/>
      <c r="E44" s="67"/>
      <c r="F44" s="66"/>
      <c r="H44" s="1" t="str">
        <f>勝ち上がりD!A11</f>
        <v>長縄　達也</v>
      </c>
      <c r="I44" s="2">
        <f>勝ち上がりD!B11</f>
        <v>2</v>
      </c>
      <c r="J44" s="1" t="str">
        <f>勝ち上がりD!C11</f>
        <v>県岐阜商</v>
      </c>
      <c r="L44" s="1" t="str">
        <f>勝ち上がりD!F11</f>
        <v>今井　心音</v>
      </c>
      <c r="M44" s="1">
        <f>勝ち上がりD!G11</f>
        <v>2</v>
      </c>
      <c r="N44" s="1" t="str">
        <f>勝ち上がりD!H11</f>
        <v>県岐阜商</v>
      </c>
      <c r="O44" s="59"/>
    </row>
    <row r="45" spans="2:24" ht="18" customHeight="1">
      <c r="B45" s="67"/>
      <c r="C45" s="66"/>
      <c r="E45" s="67"/>
      <c r="F45" s="66"/>
      <c r="H45" s="1" t="str">
        <f>勝ち上がりD!A12</f>
        <v>安田　大剛</v>
      </c>
      <c r="I45" s="3">
        <f>勝ち上がりD!B12</f>
        <v>1</v>
      </c>
      <c r="J45" s="1" t="str">
        <f>勝ち上がりD!C12</f>
        <v>県岐阜商</v>
      </c>
      <c r="L45" s="1" t="str">
        <f>勝ち上がりD!F12</f>
        <v>廣瀬菜々音</v>
      </c>
      <c r="M45" s="1">
        <f>勝ち上がりD!G12</f>
        <v>1</v>
      </c>
      <c r="N45" s="1" t="str">
        <f>勝ち上がりD!H12</f>
        <v>県岐阜商</v>
      </c>
      <c r="O45" s="59"/>
      <c r="P45" s="68">
        <v>1</v>
      </c>
      <c r="Q45" s="74" t="s">
        <v>644</v>
      </c>
      <c r="R45" s="70">
        <v>2</v>
      </c>
      <c r="S45" s="75" t="s">
        <v>40</v>
      </c>
      <c r="U45" s="75" t="s">
        <v>652</v>
      </c>
      <c r="V45" s="70">
        <v>2</v>
      </c>
      <c r="W45" s="75" t="s">
        <v>659</v>
      </c>
      <c r="X45" s="67"/>
    </row>
    <row r="46" spans="2:24" ht="18" customHeight="1">
      <c r="H46" s="1" t="str">
        <f>勝ち上がりD!A13</f>
        <v>丹羽　駿介</v>
      </c>
      <c r="I46" s="2">
        <f>勝ち上がりD!B13</f>
        <v>2</v>
      </c>
      <c r="J46" s="1" t="str">
        <f>勝ち上がりD!C13</f>
        <v>岐阜</v>
      </c>
      <c r="L46" s="1" t="str">
        <f>勝ち上がりD!F13</f>
        <v>亀山　紗希</v>
      </c>
      <c r="M46" s="1">
        <f>勝ち上がりD!G13</f>
        <v>1</v>
      </c>
      <c r="N46" s="1" t="str">
        <f>勝ち上がりD!H13</f>
        <v>加納</v>
      </c>
      <c r="O46" s="59"/>
      <c r="P46" s="69"/>
      <c r="Q46" s="74"/>
      <c r="R46" s="70"/>
      <c r="S46" s="75"/>
      <c r="U46" s="75"/>
      <c r="V46" s="70"/>
      <c r="W46" s="75"/>
      <c r="X46" s="67"/>
    </row>
    <row r="47" spans="2:24" ht="18" customHeight="1">
      <c r="H47" s="1" t="str">
        <f>勝ち上がりD!A14</f>
        <v>澤田　亮覇</v>
      </c>
      <c r="I47" s="3">
        <f>勝ち上がりD!B14</f>
        <v>2</v>
      </c>
      <c r="J47" s="1" t="str">
        <f>勝ち上がりD!C14</f>
        <v>岐阜</v>
      </c>
      <c r="L47" s="1" t="str">
        <f>勝ち上がりD!F14</f>
        <v>古田　暖乃</v>
      </c>
      <c r="M47" s="1">
        <f>勝ち上がりD!G14</f>
        <v>2</v>
      </c>
      <c r="N47" s="1" t="str">
        <f>勝ち上がりD!H14</f>
        <v>加納</v>
      </c>
      <c r="O47" s="59"/>
      <c r="P47" s="68">
        <v>2</v>
      </c>
      <c r="Q47" s="74" t="s">
        <v>645</v>
      </c>
      <c r="R47" s="70">
        <v>2</v>
      </c>
      <c r="S47" s="75" t="s">
        <v>39</v>
      </c>
      <c r="U47" s="75" t="s">
        <v>653</v>
      </c>
      <c r="V47" s="70">
        <v>2</v>
      </c>
      <c r="W47" s="75" t="s">
        <v>660</v>
      </c>
      <c r="X47" s="67"/>
    </row>
    <row r="48" spans="2:24" ht="18" customHeight="1">
      <c r="H48" s="1" t="str">
        <f>勝ち上がりD!A15</f>
        <v>杉田　健心</v>
      </c>
      <c r="I48" s="2">
        <f>勝ち上がりD!B15</f>
        <v>1</v>
      </c>
      <c r="J48" s="1" t="str">
        <f>勝ち上がりD!C15</f>
        <v>岐阜北</v>
      </c>
      <c r="L48" s="1" t="str">
        <f>勝ち上がりD!F15</f>
        <v>堀　　千陽</v>
      </c>
      <c r="M48" s="1">
        <f>勝ち上がりD!G15</f>
        <v>2</v>
      </c>
      <c r="N48" s="1" t="str">
        <f>勝ち上がりD!H15</f>
        <v>岐阜</v>
      </c>
      <c r="O48" s="59"/>
      <c r="P48" s="69"/>
      <c r="Q48" s="74"/>
      <c r="R48" s="70"/>
      <c r="S48" s="75"/>
      <c r="U48" s="75"/>
      <c r="V48" s="70"/>
      <c r="W48" s="75"/>
      <c r="X48" s="67"/>
    </row>
    <row r="49" spans="8:26" ht="18" customHeight="1">
      <c r="H49" s="1" t="str">
        <f>勝ち上がりD!A16</f>
        <v>鈴木　啓太</v>
      </c>
      <c r="I49" s="3">
        <f>勝ち上がりD!B16</f>
        <v>1</v>
      </c>
      <c r="J49" s="1" t="str">
        <f>勝ち上がりD!C16</f>
        <v>岐阜北</v>
      </c>
      <c r="L49" s="1" t="str">
        <f>勝ち上がりD!F16</f>
        <v>上原　綺里</v>
      </c>
      <c r="M49" s="1">
        <f>勝ち上がりD!G16</f>
        <v>1</v>
      </c>
      <c r="N49" s="1" t="str">
        <f>勝ち上がりD!H16</f>
        <v>岐阜</v>
      </c>
      <c r="O49" s="59"/>
      <c r="P49" s="68">
        <v>3</v>
      </c>
      <c r="Q49" s="74" t="s">
        <v>646</v>
      </c>
      <c r="R49" s="70">
        <v>2</v>
      </c>
      <c r="S49" s="75" t="s">
        <v>39</v>
      </c>
      <c r="U49" s="75" t="s">
        <v>654</v>
      </c>
      <c r="V49" s="70">
        <v>1</v>
      </c>
      <c r="W49" s="75" t="s">
        <v>659</v>
      </c>
      <c r="X49" s="67"/>
    </row>
    <row r="50" spans="8:26" ht="18" customHeight="1">
      <c r="H50" s="1" t="str">
        <f>勝ち上がりD!A17</f>
        <v>近藤　陽太</v>
      </c>
      <c r="I50" s="2">
        <f>勝ち上がりD!B17</f>
        <v>2</v>
      </c>
      <c r="J50" s="1" t="str">
        <f>勝ち上がりD!C17</f>
        <v>大垣北</v>
      </c>
      <c r="L50" s="1" t="str">
        <f>勝ち上がりD!F17</f>
        <v>福手ももこ</v>
      </c>
      <c r="M50" s="1">
        <f>勝ち上がりD!G17</f>
        <v>1</v>
      </c>
      <c r="N50" s="1" t="str">
        <f>勝ち上がりD!H17</f>
        <v>岐阜城北</v>
      </c>
      <c r="O50" s="59"/>
      <c r="P50" s="69"/>
      <c r="Q50" s="74"/>
      <c r="R50" s="70"/>
      <c r="S50" s="75"/>
      <c r="U50" s="75"/>
      <c r="V50" s="70"/>
      <c r="W50" s="75"/>
      <c r="X50" s="67"/>
    </row>
    <row r="51" spans="8:26" ht="18" customHeight="1">
      <c r="H51" s="1" t="str">
        <f>勝ち上がりD!A18</f>
        <v>笠井　祐樹</v>
      </c>
      <c r="I51" s="3">
        <f>勝ち上がりD!B18</f>
        <v>1</v>
      </c>
      <c r="J51" s="1" t="str">
        <f>勝ち上がりD!C18</f>
        <v>大垣北</v>
      </c>
      <c r="L51" s="1" t="str">
        <f>勝ち上がりD!F18</f>
        <v>梅田　　陽</v>
      </c>
      <c r="M51" s="1">
        <f>勝ち上がりD!G18</f>
        <v>1</v>
      </c>
      <c r="N51" s="1" t="str">
        <f>勝ち上がりD!H18</f>
        <v>岐阜城北</v>
      </c>
      <c r="O51" s="59"/>
      <c r="P51" s="68">
        <v>4</v>
      </c>
      <c r="Q51" s="74" t="s">
        <v>647</v>
      </c>
      <c r="R51" s="70">
        <v>2</v>
      </c>
      <c r="S51" s="75" t="s">
        <v>40</v>
      </c>
      <c r="U51" s="75" t="s">
        <v>528</v>
      </c>
      <c r="V51" s="70">
        <v>1</v>
      </c>
      <c r="W51" s="75" t="s">
        <v>667</v>
      </c>
      <c r="X51" s="67"/>
    </row>
    <row r="52" spans="8:26" ht="18" customHeight="1">
      <c r="H52" s="1" t="str">
        <f>勝ち上がりD!A19</f>
        <v>長屋　侑成</v>
      </c>
      <c r="I52" s="2">
        <f>勝ち上がりD!B19</f>
        <v>2</v>
      </c>
      <c r="J52" s="1" t="str">
        <f>勝ち上がりD!C19</f>
        <v>大垣北</v>
      </c>
      <c r="L52" s="1" t="str">
        <f>勝ち上がりD!F19</f>
        <v>田中　愛美</v>
      </c>
      <c r="M52" s="1">
        <f>勝ち上がりD!G19</f>
        <v>2</v>
      </c>
      <c r="N52" s="1" t="str">
        <f>勝ち上がりD!H19</f>
        <v>大垣北</v>
      </c>
      <c r="O52" s="59"/>
      <c r="P52" s="69"/>
      <c r="Q52" s="74"/>
      <c r="R52" s="70"/>
      <c r="S52" s="75"/>
      <c r="U52" s="75"/>
      <c r="V52" s="70"/>
      <c r="W52" s="75"/>
      <c r="X52" s="67"/>
    </row>
    <row r="53" spans="8:26" ht="18" customHeight="1">
      <c r="H53" s="1" t="str">
        <f>勝ち上がりD!A20</f>
        <v>安藤　駿佑</v>
      </c>
      <c r="I53" s="3">
        <f>勝ち上がりD!B20</f>
        <v>2</v>
      </c>
      <c r="J53" s="1" t="str">
        <f>勝ち上がりD!C20</f>
        <v>大垣北</v>
      </c>
      <c r="L53" s="1" t="str">
        <f>勝ち上がりD!F20</f>
        <v>堀　　みう</v>
      </c>
      <c r="M53" s="1">
        <f>勝ち上がりD!G20</f>
        <v>1</v>
      </c>
      <c r="N53" s="1" t="str">
        <f>勝ち上がりD!H20</f>
        <v>大垣北</v>
      </c>
      <c r="O53" s="59"/>
      <c r="P53" s="68">
        <v>5</v>
      </c>
      <c r="Q53" s="74" t="s">
        <v>648</v>
      </c>
      <c r="R53" s="70">
        <v>2</v>
      </c>
      <c r="S53" s="75" t="s">
        <v>38</v>
      </c>
      <c r="U53" s="75" t="s">
        <v>655</v>
      </c>
      <c r="V53" s="70">
        <v>1</v>
      </c>
      <c r="W53" s="75" t="s">
        <v>659</v>
      </c>
      <c r="X53" s="67"/>
      <c r="Y53" s="70"/>
      <c r="Z53" s="75"/>
    </row>
    <row r="54" spans="8:26" ht="18" customHeight="1">
      <c r="H54" s="1" t="str">
        <f>勝ち上がりD!A21</f>
        <v>橋本　拓也</v>
      </c>
      <c r="I54" s="2">
        <f>勝ち上がりD!B21</f>
        <v>2</v>
      </c>
      <c r="J54" s="1" t="str">
        <f>勝ち上がりD!C21</f>
        <v>可児</v>
      </c>
      <c r="L54" s="1" t="str">
        <f>勝ち上がりD!F21</f>
        <v>太宰　智海</v>
      </c>
      <c r="M54" s="1">
        <f>勝ち上がりD!G21</f>
        <v>2</v>
      </c>
      <c r="N54" s="1" t="str">
        <f>勝ち上がりD!H21</f>
        <v>大垣南</v>
      </c>
      <c r="O54" s="59"/>
      <c r="P54" s="69"/>
      <c r="Q54" s="74"/>
      <c r="R54" s="70"/>
      <c r="S54" s="75"/>
      <c r="U54" s="75"/>
      <c r="V54" s="70"/>
      <c r="W54" s="75"/>
      <c r="X54" s="67"/>
      <c r="Y54" s="70"/>
      <c r="Z54" s="75"/>
    </row>
    <row r="55" spans="8:26" ht="18" customHeight="1">
      <c r="H55" s="1" t="str">
        <f>勝ち上がりD!A22</f>
        <v>林　　大和</v>
      </c>
      <c r="I55" s="3">
        <f>勝ち上がりD!B22</f>
        <v>2</v>
      </c>
      <c r="J55" s="1" t="str">
        <f>勝ち上がりD!C22</f>
        <v>可児</v>
      </c>
      <c r="L55" s="1" t="str">
        <f>勝ち上がりD!F22</f>
        <v>堀田　真央</v>
      </c>
      <c r="M55" s="1">
        <f>勝ち上がりD!G22</f>
        <v>2</v>
      </c>
      <c r="N55" s="1" t="str">
        <f>勝ち上がりD!H22</f>
        <v>大垣南</v>
      </c>
      <c r="O55" s="59"/>
      <c r="P55" s="68">
        <v>6</v>
      </c>
      <c r="Q55" s="74" t="s">
        <v>649</v>
      </c>
      <c r="R55" s="70">
        <v>1</v>
      </c>
      <c r="S55" s="75" t="s">
        <v>39</v>
      </c>
      <c r="U55" s="75" t="s">
        <v>656</v>
      </c>
      <c r="V55" s="70">
        <v>1</v>
      </c>
      <c r="W55" s="75" t="s">
        <v>659</v>
      </c>
      <c r="X55" s="67"/>
    </row>
    <row r="56" spans="8:26" ht="18" customHeight="1">
      <c r="H56" s="1" t="str">
        <f>勝ち上がりD!A23</f>
        <v>足立　雄哉</v>
      </c>
      <c r="I56" s="2">
        <f>勝ち上がりD!B23</f>
        <v>2</v>
      </c>
      <c r="J56" s="1" t="str">
        <f>勝ち上がりD!C23</f>
        <v>関</v>
      </c>
      <c r="L56" s="1" t="str">
        <f>勝ち上がりD!F23</f>
        <v>金ケ江絢菜</v>
      </c>
      <c r="M56" s="1">
        <f>勝ち上がりD!G23</f>
        <v>2</v>
      </c>
      <c r="N56" s="1" t="str">
        <f>勝ち上がりD!H23</f>
        <v>大垣東</v>
      </c>
      <c r="O56" s="59"/>
      <c r="P56" s="69"/>
      <c r="Q56" s="74"/>
      <c r="R56" s="70"/>
      <c r="S56" s="75"/>
      <c r="U56" s="75"/>
      <c r="V56" s="70"/>
      <c r="W56" s="75"/>
      <c r="X56" s="67"/>
    </row>
    <row r="57" spans="8:26" ht="18" customHeight="1">
      <c r="H57" s="1" t="str">
        <f>勝ち上がりD!A24</f>
        <v>松本　温司</v>
      </c>
      <c r="I57" s="3">
        <f>勝ち上がりD!B24</f>
        <v>2</v>
      </c>
      <c r="J57" s="1" t="str">
        <f>勝ち上がりD!C24</f>
        <v>関</v>
      </c>
      <c r="L57" s="1" t="str">
        <f>勝ち上がりD!F24</f>
        <v>石間　美有</v>
      </c>
      <c r="M57" s="1">
        <f>勝ち上がりD!G24</f>
        <v>2</v>
      </c>
      <c r="N57" s="1" t="str">
        <f>勝ち上がりD!H24</f>
        <v>大垣東</v>
      </c>
      <c r="O57" s="59"/>
      <c r="P57" s="68">
        <v>7</v>
      </c>
      <c r="Q57" s="74" t="s">
        <v>650</v>
      </c>
      <c r="R57" s="70">
        <v>2</v>
      </c>
      <c r="S57" s="75" t="s">
        <v>38</v>
      </c>
      <c r="U57" s="75" t="s">
        <v>657</v>
      </c>
      <c r="V57" s="70">
        <v>2</v>
      </c>
      <c r="W57" s="75" t="s">
        <v>659</v>
      </c>
      <c r="X57" s="67"/>
      <c r="Y57" s="68"/>
    </row>
    <row r="58" spans="8:26" ht="18" customHeight="1">
      <c r="H58" s="1" t="str">
        <f>勝ち上がりD!A25</f>
        <v>長島　一朔</v>
      </c>
      <c r="I58" s="2">
        <f>勝ち上がりD!B25</f>
        <v>2</v>
      </c>
      <c r="J58" s="1" t="str">
        <f>勝ち上がりD!C25</f>
        <v>関</v>
      </c>
      <c r="L58" s="1" t="str">
        <f>勝ち上がりD!F25</f>
        <v>兼松　留梨</v>
      </c>
      <c r="M58" s="1">
        <f>勝ち上がりD!G25</f>
        <v>2</v>
      </c>
      <c r="N58" s="1" t="str">
        <f>勝ち上がりD!H25</f>
        <v>関商工</v>
      </c>
      <c r="O58" s="59"/>
      <c r="P58" s="69"/>
      <c r="Q58" s="74"/>
      <c r="R58" s="70"/>
      <c r="S58" s="75"/>
      <c r="U58" s="75"/>
      <c r="V58" s="70"/>
      <c r="W58" s="75"/>
      <c r="X58" s="67"/>
      <c r="Y58" s="69"/>
    </row>
    <row r="59" spans="8:26" ht="18" customHeight="1">
      <c r="H59" s="1" t="str">
        <f>勝ち上がりD!A26</f>
        <v>板垣　陽遥</v>
      </c>
      <c r="I59" s="3">
        <f>勝ち上がりD!B26</f>
        <v>2</v>
      </c>
      <c r="J59" s="1" t="str">
        <f>勝ち上がりD!C26</f>
        <v>関</v>
      </c>
      <c r="L59" s="1" t="str">
        <f>勝ち上がりD!F26</f>
        <v>加野　詩織</v>
      </c>
      <c r="M59" s="1">
        <f>勝ち上がりD!G26</f>
        <v>2</v>
      </c>
      <c r="N59" s="1" t="str">
        <f>勝ち上がりD!H26</f>
        <v>関商工</v>
      </c>
      <c r="O59" s="59"/>
      <c r="P59" s="68">
        <v>8</v>
      </c>
      <c r="Q59" s="74" t="s">
        <v>651</v>
      </c>
      <c r="R59" s="70">
        <v>1</v>
      </c>
      <c r="S59" s="75" t="s">
        <v>39</v>
      </c>
      <c r="U59" s="75" t="s">
        <v>658</v>
      </c>
      <c r="V59" s="70">
        <v>1</v>
      </c>
      <c r="W59" s="75" t="s">
        <v>659</v>
      </c>
      <c r="X59" s="67"/>
    </row>
    <row r="60" spans="8:26" ht="18" customHeight="1">
      <c r="H60" s="1" t="str">
        <f>勝ち上がりD!A27</f>
        <v>三品　遥輝</v>
      </c>
      <c r="I60" s="2">
        <f>勝ち上がりD!B27</f>
        <v>1</v>
      </c>
      <c r="J60" s="1" t="str">
        <f>勝ち上がりD!C27</f>
        <v>関</v>
      </c>
      <c r="L60" s="1" t="str">
        <f>勝ち上がりD!F27</f>
        <v>藤田　夏遙</v>
      </c>
      <c r="M60" s="1">
        <f>勝ち上がりD!G27</f>
        <v>1</v>
      </c>
      <c r="N60" s="1" t="str">
        <f>勝ち上がりD!H27</f>
        <v>郡上</v>
      </c>
      <c r="O60" s="59"/>
      <c r="P60" s="69"/>
      <c r="Q60" s="74"/>
      <c r="R60" s="70"/>
      <c r="S60" s="75"/>
      <c r="U60" s="75"/>
      <c r="V60" s="70"/>
      <c r="W60" s="75"/>
      <c r="X60" s="67"/>
    </row>
    <row r="61" spans="8:26" ht="18" customHeight="1">
      <c r="H61" s="1" t="str">
        <f>勝ち上がりD!A28</f>
        <v>後藤　悠汰</v>
      </c>
      <c r="I61" s="3">
        <f>勝ち上がりD!B28</f>
        <v>2</v>
      </c>
      <c r="J61" s="1" t="str">
        <f>勝ち上がりD!C28</f>
        <v>関</v>
      </c>
      <c r="L61" s="1" t="str">
        <f>勝ち上がりD!F28</f>
        <v>林　亜梨左</v>
      </c>
      <c r="M61" s="1">
        <f>勝ち上がりD!G28</f>
        <v>1</v>
      </c>
      <c r="N61" s="1" t="str">
        <f>勝ち上がりD!H28</f>
        <v>郡上</v>
      </c>
      <c r="O61" s="59"/>
    </row>
    <row r="62" spans="8:26" ht="18" customHeight="1">
      <c r="H62" s="1" t="str">
        <f>勝ち上がりD!A29</f>
        <v>坪井　友哉</v>
      </c>
      <c r="I62" s="2">
        <f>勝ち上がりD!B29</f>
        <v>2</v>
      </c>
      <c r="J62" s="1" t="str">
        <f>勝ち上がりD!C29</f>
        <v>関商工</v>
      </c>
      <c r="L62" s="1" t="str">
        <f>勝ち上がりD!F29</f>
        <v>秋山　明曖</v>
      </c>
      <c r="M62" s="1">
        <f>勝ち上がりD!G29</f>
        <v>2</v>
      </c>
      <c r="N62" s="1" t="str">
        <f>勝ち上がりD!H29</f>
        <v>東濃実</v>
      </c>
      <c r="O62" s="59"/>
      <c r="P62" s="68">
        <v>1</v>
      </c>
      <c r="Q62" s="91" t="s">
        <v>661</v>
      </c>
      <c r="R62" s="60">
        <v>2</v>
      </c>
      <c r="S62" s="75" t="s">
        <v>39</v>
      </c>
      <c r="U62" s="75" t="s">
        <v>652</v>
      </c>
      <c r="V62" s="60">
        <v>2</v>
      </c>
      <c r="W62" s="75" t="s">
        <v>659</v>
      </c>
      <c r="X62" s="41"/>
    </row>
    <row r="63" spans="8:26" ht="18" customHeight="1">
      <c r="H63" s="1" t="str">
        <f>勝ち上がりD!A30</f>
        <v>早川　僚真</v>
      </c>
      <c r="I63" s="3">
        <f>勝ち上がりD!B30</f>
        <v>2</v>
      </c>
      <c r="J63" s="1" t="str">
        <f>勝ち上がりD!C30</f>
        <v>関商工</v>
      </c>
      <c r="L63" s="1" t="str">
        <f>勝ち上がりD!F30</f>
        <v>髙木純愛梨</v>
      </c>
      <c r="M63" s="1">
        <f>勝ち上がりD!G30</f>
        <v>1</v>
      </c>
      <c r="N63" s="1" t="str">
        <f>勝ち上がりD!H30</f>
        <v>東濃実</v>
      </c>
      <c r="O63" s="59"/>
      <c r="P63" s="69"/>
      <c r="Q63" s="74" t="s">
        <v>646</v>
      </c>
      <c r="R63" s="60">
        <v>2</v>
      </c>
      <c r="S63" s="60"/>
      <c r="U63" s="75" t="s">
        <v>657</v>
      </c>
      <c r="V63" s="60">
        <v>2</v>
      </c>
      <c r="W63" s="61"/>
      <c r="X63" s="41"/>
    </row>
    <row r="64" spans="8:26" ht="18" customHeight="1">
      <c r="H64" s="1" t="str">
        <f>勝ち上がりD!A31</f>
        <v>尾関日乃佑</v>
      </c>
      <c r="I64" s="2">
        <f>勝ち上がりD!B31</f>
        <v>1</v>
      </c>
      <c r="J64" s="1" t="str">
        <f>勝ち上がりD!C31</f>
        <v>関</v>
      </c>
      <c r="L64" s="1" t="str">
        <f>勝ち上がりD!F31</f>
        <v>板津奈菜可</v>
      </c>
      <c r="M64" s="1">
        <f>勝ち上がりD!G31</f>
        <v>2</v>
      </c>
      <c r="N64" s="1" t="str">
        <f>勝ち上がりD!H31</f>
        <v>関商工</v>
      </c>
      <c r="O64" s="59"/>
      <c r="P64" s="68">
        <v>2</v>
      </c>
      <c r="Q64" s="74" t="s">
        <v>644</v>
      </c>
      <c r="R64" s="60">
        <v>2</v>
      </c>
      <c r="S64" s="75" t="s">
        <v>40</v>
      </c>
      <c r="U64" s="75" t="s">
        <v>655</v>
      </c>
      <c r="V64" s="60">
        <v>1</v>
      </c>
      <c r="W64" s="75" t="s">
        <v>659</v>
      </c>
      <c r="X64" s="41"/>
    </row>
    <row r="65" spans="8:24" ht="18" customHeight="1">
      <c r="H65" s="1" t="str">
        <f>勝ち上がりD!A32</f>
        <v>後藤　敦朗</v>
      </c>
      <c r="I65" s="3">
        <f>勝ち上がりD!B32</f>
        <v>2</v>
      </c>
      <c r="J65" s="1" t="str">
        <f>勝ち上がりD!C32</f>
        <v>関</v>
      </c>
      <c r="L65" s="1" t="str">
        <f>勝ち上がりD!F32</f>
        <v>片岡　心菜</v>
      </c>
      <c r="M65" s="1">
        <f>勝ち上がりD!G32</f>
        <v>1</v>
      </c>
      <c r="N65" s="1" t="str">
        <f>勝ち上がりD!H32</f>
        <v>関商工</v>
      </c>
      <c r="O65" s="59"/>
      <c r="P65" s="69"/>
      <c r="Q65" s="74" t="s">
        <v>647</v>
      </c>
      <c r="R65" s="60">
        <v>2</v>
      </c>
      <c r="S65" s="60"/>
      <c r="U65" s="75" t="s">
        <v>658</v>
      </c>
      <c r="V65" s="60">
        <v>1</v>
      </c>
      <c r="W65" s="61"/>
      <c r="X65" s="41"/>
    </row>
    <row r="66" spans="8:24" ht="18" customHeight="1">
      <c r="H66" s="1" t="str">
        <f>勝ち上がりD!A33</f>
        <v>竹中　　匠</v>
      </c>
      <c r="I66" s="2">
        <f>勝ち上がりD!B33</f>
        <v>2</v>
      </c>
      <c r="J66" s="1" t="str">
        <f>勝ち上がりD!C33</f>
        <v>麗澤瑞浪</v>
      </c>
      <c r="L66" s="1" t="str">
        <f>勝ち上がりD!F33</f>
        <v>青木　奈菜</v>
      </c>
      <c r="M66" s="1">
        <f>勝ち上がりD!G33</f>
        <v>2</v>
      </c>
      <c r="N66" s="1" t="str">
        <f>勝ち上がりD!H33</f>
        <v>関商工</v>
      </c>
      <c r="O66" s="59"/>
      <c r="P66" s="68">
        <v>3</v>
      </c>
      <c r="Q66" s="74" t="s">
        <v>649</v>
      </c>
      <c r="R66" s="60">
        <v>1</v>
      </c>
      <c r="S66" s="75" t="s">
        <v>39</v>
      </c>
      <c r="U66" s="75" t="s">
        <v>654</v>
      </c>
      <c r="V66" s="60">
        <v>1</v>
      </c>
      <c r="W66" s="75" t="s">
        <v>659</v>
      </c>
      <c r="X66" s="41"/>
    </row>
    <row r="67" spans="8:24" ht="18" customHeight="1">
      <c r="H67" s="1" t="str">
        <f>勝ち上がりD!A34</f>
        <v>塩崎　一護</v>
      </c>
      <c r="I67" s="3">
        <f>勝ち上がりD!B34</f>
        <v>1</v>
      </c>
      <c r="J67" s="1" t="str">
        <f>勝ち上がりD!C34</f>
        <v>麗澤瑞浪</v>
      </c>
      <c r="L67" s="1" t="str">
        <f>勝ち上がりD!F34</f>
        <v>杉山莉央奈</v>
      </c>
      <c r="M67" s="1">
        <f>勝ち上がりD!G34</f>
        <v>2</v>
      </c>
      <c r="N67" s="1" t="str">
        <f>勝ち上がりD!H34</f>
        <v>関商工</v>
      </c>
      <c r="O67" s="59"/>
      <c r="P67" s="69"/>
      <c r="Q67" s="74" t="s">
        <v>651</v>
      </c>
      <c r="R67" s="60">
        <v>1</v>
      </c>
      <c r="S67" s="60"/>
      <c r="U67" s="75" t="s">
        <v>656</v>
      </c>
      <c r="V67" s="60">
        <v>1</v>
      </c>
      <c r="W67" s="61"/>
      <c r="X67" s="41"/>
    </row>
    <row r="68" spans="8:24" ht="18" customHeight="1">
      <c r="H68" s="1" t="str">
        <f>勝ち上がりD!A35</f>
        <v>新田　元椰</v>
      </c>
      <c r="I68" s="2">
        <f>勝ち上がりD!B35</f>
        <v>2</v>
      </c>
      <c r="J68" s="1" t="str">
        <f>勝ち上がりD!C35</f>
        <v>恵那</v>
      </c>
      <c r="L68" s="1" t="str">
        <f>勝ち上がりD!F35</f>
        <v>加藤　来望</v>
      </c>
      <c r="M68" s="1">
        <f>勝ち上がりD!G35</f>
        <v>2</v>
      </c>
      <c r="N68" s="1" t="str">
        <f>勝ち上がりD!H35</f>
        <v>関</v>
      </c>
      <c r="O68" s="59"/>
      <c r="P68" s="68">
        <v>4</v>
      </c>
      <c r="Q68" s="74" t="s">
        <v>648</v>
      </c>
      <c r="R68" s="60">
        <v>2</v>
      </c>
      <c r="S68" s="60" t="s">
        <v>40</v>
      </c>
      <c r="U68" s="52" t="s">
        <v>663</v>
      </c>
      <c r="V68" s="60">
        <v>2</v>
      </c>
      <c r="W68" s="61" t="s">
        <v>665</v>
      </c>
      <c r="X68" s="41"/>
    </row>
    <row r="69" spans="8:24" ht="18" customHeight="1">
      <c r="H69" s="1" t="str">
        <f>勝ち上がりD!A36</f>
        <v>加藤　静真</v>
      </c>
      <c r="I69" s="3">
        <f>勝ち上がりD!B36</f>
        <v>2</v>
      </c>
      <c r="J69" s="1" t="str">
        <f>勝ち上がりD!C36</f>
        <v>恵那</v>
      </c>
      <c r="L69" s="1" t="str">
        <f>勝ち上がりD!F36</f>
        <v>加藤　桜月</v>
      </c>
      <c r="M69" s="1">
        <f>勝ち上がりD!G36</f>
        <v>2</v>
      </c>
      <c r="N69" s="1" t="str">
        <f>勝ち上がりD!H36</f>
        <v>関</v>
      </c>
      <c r="O69" s="59"/>
      <c r="P69" s="69"/>
      <c r="Q69" s="61" t="s">
        <v>662</v>
      </c>
      <c r="R69" s="60">
        <v>1</v>
      </c>
      <c r="S69" s="60"/>
      <c r="U69" s="52" t="s">
        <v>664</v>
      </c>
      <c r="V69" s="60">
        <v>2</v>
      </c>
      <c r="W69" s="61"/>
      <c r="X69" s="41"/>
    </row>
    <row r="70" spans="8:24" ht="18" customHeight="1">
      <c r="H70" s="1" t="str">
        <f>勝ち上がりD!A37</f>
        <v>続木優太朗</v>
      </c>
      <c r="I70" s="2">
        <f>勝ち上がりD!B37</f>
        <v>2</v>
      </c>
      <c r="J70" s="1" t="str">
        <f>勝ち上がりD!C37</f>
        <v>多治見北</v>
      </c>
      <c r="L70" s="1" t="str">
        <f>勝ち上がりD!F37</f>
        <v>山田　奈々</v>
      </c>
      <c r="M70" s="1">
        <f>勝ち上がりD!G37</f>
        <v>2</v>
      </c>
      <c r="N70" s="1" t="str">
        <f>勝ち上がりD!H37</f>
        <v>麗澤瑞浪</v>
      </c>
      <c r="O70" s="59"/>
    </row>
    <row r="71" spans="8:24" ht="18" customHeight="1">
      <c r="H71" s="1" t="str">
        <f>勝ち上がりD!A38</f>
        <v>小栗　彰太</v>
      </c>
      <c r="I71" s="3">
        <f>勝ち上がりD!B38</f>
        <v>1</v>
      </c>
      <c r="J71" s="1" t="str">
        <f>勝ち上がりD!C38</f>
        <v>多治見北</v>
      </c>
      <c r="L71" s="1" t="str">
        <f>勝ち上がりD!F38</f>
        <v>林　　菜那</v>
      </c>
      <c r="M71" s="1">
        <f>勝ち上がりD!G38</f>
        <v>2</v>
      </c>
      <c r="N71" s="1" t="str">
        <f>勝ち上がりD!H38</f>
        <v>麗澤瑞浪</v>
      </c>
      <c r="O71" s="59"/>
    </row>
    <row r="72" spans="8:24" ht="18" customHeight="1">
      <c r="H72" s="1" t="str">
        <f>勝ち上がりD!A39</f>
        <v>高須　　煌</v>
      </c>
      <c r="I72" s="2">
        <f>勝ち上がりD!B39</f>
        <v>1</v>
      </c>
      <c r="J72" s="1" t="str">
        <f>勝ち上がりD!C39</f>
        <v>中津</v>
      </c>
      <c r="L72" s="1" t="str">
        <f>勝ち上がりD!F39</f>
        <v>波多野莉乃</v>
      </c>
      <c r="M72" s="1">
        <f>勝ち上がりD!G39</f>
        <v>2</v>
      </c>
      <c r="N72" s="1" t="str">
        <f>勝ち上がりD!H39</f>
        <v>瑞浪</v>
      </c>
      <c r="O72" s="59"/>
    </row>
    <row r="73" spans="8:24" ht="18" customHeight="1">
      <c r="H73" s="1" t="str">
        <f>勝ち上がりD!A40</f>
        <v>村田　瑞樹</v>
      </c>
      <c r="I73" s="3">
        <f>勝ち上がりD!B40</f>
        <v>1</v>
      </c>
      <c r="J73" s="1" t="str">
        <f>勝ち上がりD!C40</f>
        <v>中津</v>
      </c>
      <c r="L73" s="1" t="str">
        <f>勝ち上がりD!F40</f>
        <v>奥村菜々星</v>
      </c>
      <c r="M73" s="1">
        <f>勝ち上がりD!G40</f>
        <v>2</v>
      </c>
      <c r="N73" s="1" t="str">
        <f>勝ち上がりD!H40</f>
        <v>瑞浪</v>
      </c>
      <c r="O73" s="59"/>
    </row>
    <row r="74" spans="8:24" ht="18" customHeight="1">
      <c r="H74" s="1" t="str">
        <f>勝ち上がりD!A41</f>
        <v>加藤　佑真</v>
      </c>
      <c r="I74" s="2">
        <f>勝ち上がりD!B41</f>
        <v>1</v>
      </c>
      <c r="J74" s="1" t="str">
        <f>勝ち上がりD!C41</f>
        <v>麗澤瑞浪</v>
      </c>
      <c r="L74" s="1" t="str">
        <f>勝ち上がりD!F41</f>
        <v>鈴木　蒼依</v>
      </c>
      <c r="M74" s="1">
        <f>勝ち上がりD!G41</f>
        <v>2</v>
      </c>
      <c r="N74" s="1" t="str">
        <f>勝ち上がりD!H41</f>
        <v>多治見北</v>
      </c>
      <c r="O74" s="59"/>
    </row>
    <row r="75" spans="8:24" ht="18" customHeight="1">
      <c r="H75" s="1" t="str">
        <f>勝ち上がりD!A42</f>
        <v>加藤　樹真</v>
      </c>
      <c r="I75" s="3">
        <f>勝ち上がりD!B42</f>
        <v>1</v>
      </c>
      <c r="J75" s="1" t="str">
        <f>勝ち上がりD!C42</f>
        <v>麗澤瑞浪</v>
      </c>
      <c r="L75" s="1" t="str">
        <f>勝ち上がりD!F42</f>
        <v>山田　紅葉</v>
      </c>
      <c r="M75" s="1">
        <f>勝ち上がりD!G42</f>
        <v>2</v>
      </c>
      <c r="N75" s="1" t="str">
        <f>勝ち上がりD!H42</f>
        <v>多治見北</v>
      </c>
      <c r="O75" s="59"/>
    </row>
  </sheetData>
  <phoneticPr fontId="28"/>
  <pageMargins left="0.2" right="0.20972222222222223" top="1" bottom="0.73958333333333337" header="0.51111111111111107" footer="0.51111111111111107"/>
  <pageSetup paperSize="9" firstPageNumber="4294963191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F46" sqref="F46"/>
    </sheetView>
  </sheetViews>
  <sheetFormatPr defaultRowHeight="13.5"/>
  <cols>
    <col min="1" max="1" width="11.25" bestFit="1" customWidth="1"/>
    <col min="2" max="2" width="6.75" customWidth="1"/>
    <col min="3" max="3" width="9.25" bestFit="1" customWidth="1"/>
    <col min="4" max="4" width="9.25" customWidth="1"/>
    <col min="6" max="6" width="11.25" bestFit="1" customWidth="1"/>
    <col min="7" max="7" width="6.75" customWidth="1"/>
    <col min="8" max="8" width="9.25" bestFit="1" customWidth="1"/>
  </cols>
  <sheetData>
    <row r="1" spans="1:9">
      <c r="A1" t="s">
        <v>72</v>
      </c>
      <c r="F1" t="s">
        <v>73</v>
      </c>
    </row>
    <row r="2" spans="1:9">
      <c r="A2" s="79" t="s">
        <v>69</v>
      </c>
      <c r="B2" s="80" t="s">
        <v>70</v>
      </c>
      <c r="C2" s="81" t="s">
        <v>71</v>
      </c>
      <c r="D2" s="80" t="s">
        <v>107</v>
      </c>
      <c r="F2" s="79" t="s">
        <v>69</v>
      </c>
      <c r="G2" s="80" t="s">
        <v>70</v>
      </c>
      <c r="H2" s="81" t="s">
        <v>71</v>
      </c>
      <c r="I2" s="80" t="s">
        <v>107</v>
      </c>
    </row>
    <row r="3" spans="1:9">
      <c r="A3" s="78" t="s">
        <v>433</v>
      </c>
      <c r="B3" s="78">
        <v>1</v>
      </c>
      <c r="C3" s="78" t="s">
        <v>115</v>
      </c>
      <c r="D3" s="78" t="s">
        <v>108</v>
      </c>
      <c r="F3" s="78" t="s">
        <v>441</v>
      </c>
      <c r="G3" s="78">
        <v>1</v>
      </c>
      <c r="H3" s="78" t="s">
        <v>169</v>
      </c>
      <c r="I3" s="78" t="s">
        <v>108</v>
      </c>
    </row>
    <row r="4" spans="1:9">
      <c r="A4" s="78" t="s">
        <v>434</v>
      </c>
      <c r="B4" s="78">
        <v>1</v>
      </c>
      <c r="C4" s="78" t="s">
        <v>115</v>
      </c>
      <c r="D4" s="78" t="s">
        <v>108</v>
      </c>
      <c r="F4" s="78" t="s">
        <v>442</v>
      </c>
      <c r="G4" s="78">
        <v>2</v>
      </c>
      <c r="H4" s="78" t="s">
        <v>115</v>
      </c>
      <c r="I4" s="78" t="s">
        <v>108</v>
      </c>
    </row>
    <row r="5" spans="1:9">
      <c r="A5" s="78" t="s">
        <v>435</v>
      </c>
      <c r="B5" s="78">
        <v>2</v>
      </c>
      <c r="C5" s="78" t="s">
        <v>67</v>
      </c>
      <c r="D5" s="78" t="s">
        <v>108</v>
      </c>
      <c r="F5" s="78" t="s">
        <v>443</v>
      </c>
      <c r="G5" s="78">
        <v>2</v>
      </c>
      <c r="H5" s="78" t="s">
        <v>158</v>
      </c>
      <c r="I5" s="78" t="s">
        <v>108</v>
      </c>
    </row>
    <row r="6" spans="1:9">
      <c r="A6" s="78" t="s">
        <v>436</v>
      </c>
      <c r="B6" s="78">
        <v>2</v>
      </c>
      <c r="C6" s="78" t="s">
        <v>115</v>
      </c>
      <c r="D6" s="78" t="s">
        <v>108</v>
      </c>
      <c r="F6" s="78" t="s">
        <v>444</v>
      </c>
      <c r="G6" s="78">
        <v>2</v>
      </c>
      <c r="H6" s="78" t="s">
        <v>205</v>
      </c>
      <c r="I6" s="78" t="s">
        <v>108</v>
      </c>
    </row>
    <row r="7" spans="1:9">
      <c r="A7" s="78" t="s">
        <v>437</v>
      </c>
      <c r="B7" s="78">
        <v>2</v>
      </c>
      <c r="C7" s="78" t="s">
        <v>158</v>
      </c>
      <c r="D7" s="78" t="s">
        <v>108</v>
      </c>
      <c r="F7" s="78" t="s">
        <v>445</v>
      </c>
      <c r="G7" s="78">
        <v>2</v>
      </c>
      <c r="H7" s="78" t="s">
        <v>147</v>
      </c>
      <c r="I7" s="78" t="s">
        <v>108</v>
      </c>
    </row>
    <row r="8" spans="1:9">
      <c r="A8" s="78" t="s">
        <v>438</v>
      </c>
      <c r="B8" s="78">
        <v>2</v>
      </c>
      <c r="C8" s="78" t="s">
        <v>115</v>
      </c>
      <c r="D8" s="78" t="s">
        <v>108</v>
      </c>
      <c r="F8" s="78" t="s">
        <v>446</v>
      </c>
      <c r="G8" s="78">
        <v>1</v>
      </c>
      <c r="H8" s="78" t="s">
        <v>147</v>
      </c>
      <c r="I8" s="78" t="s">
        <v>108</v>
      </c>
    </row>
    <row r="9" spans="1:9">
      <c r="A9" s="78" t="s">
        <v>439</v>
      </c>
      <c r="B9" s="78">
        <v>1</v>
      </c>
      <c r="C9" s="78" t="s">
        <v>115</v>
      </c>
      <c r="D9" s="78" t="s">
        <v>108</v>
      </c>
      <c r="F9" s="78" t="s">
        <v>447</v>
      </c>
      <c r="G9" s="78">
        <v>1</v>
      </c>
      <c r="H9" s="78" t="s">
        <v>169</v>
      </c>
      <c r="I9" s="78" t="s">
        <v>108</v>
      </c>
    </row>
    <row r="10" spans="1:9">
      <c r="A10" s="78" t="s">
        <v>440</v>
      </c>
      <c r="B10" s="78">
        <v>2</v>
      </c>
      <c r="C10" s="78" t="s">
        <v>115</v>
      </c>
      <c r="D10" s="78" t="s">
        <v>108</v>
      </c>
      <c r="F10" s="78" t="s">
        <v>448</v>
      </c>
      <c r="G10" s="78">
        <v>1</v>
      </c>
      <c r="H10" s="78" t="s">
        <v>67</v>
      </c>
      <c r="I10" s="78" t="s">
        <v>108</v>
      </c>
    </row>
    <row r="11" spans="1:9">
      <c r="A11" s="78" t="s">
        <v>461</v>
      </c>
      <c r="B11" s="78">
        <v>1</v>
      </c>
      <c r="C11" s="78" t="s">
        <v>85</v>
      </c>
      <c r="D11" s="78" t="s">
        <v>111</v>
      </c>
      <c r="F11" s="78" t="s">
        <v>449</v>
      </c>
      <c r="G11" s="78">
        <v>2</v>
      </c>
      <c r="H11" s="78" t="s">
        <v>158</v>
      </c>
      <c r="I11" s="78" t="s">
        <v>75</v>
      </c>
    </row>
    <row r="12" spans="1:9">
      <c r="A12" s="78" t="s">
        <v>462</v>
      </c>
      <c r="B12" s="78">
        <v>2</v>
      </c>
      <c r="C12" s="78" t="s">
        <v>85</v>
      </c>
      <c r="D12" s="78" t="s">
        <v>111</v>
      </c>
      <c r="F12" s="78" t="s">
        <v>464</v>
      </c>
      <c r="G12" s="78">
        <v>2</v>
      </c>
      <c r="H12" s="78" t="s">
        <v>85</v>
      </c>
      <c r="I12" s="78" t="s">
        <v>111</v>
      </c>
    </row>
    <row r="13" spans="1:9">
      <c r="A13" s="78" t="s">
        <v>463</v>
      </c>
      <c r="B13" s="78">
        <v>2</v>
      </c>
      <c r="C13" s="78" t="s">
        <v>85</v>
      </c>
      <c r="D13" s="78" t="s">
        <v>111</v>
      </c>
      <c r="F13" s="78" t="s">
        <v>465</v>
      </c>
      <c r="G13" s="78">
        <v>1</v>
      </c>
      <c r="H13" s="78" t="s">
        <v>85</v>
      </c>
      <c r="I13" s="78" t="s">
        <v>111</v>
      </c>
    </row>
    <row r="14" spans="1:9">
      <c r="A14" s="78" t="s">
        <v>475</v>
      </c>
      <c r="B14" s="78">
        <v>2</v>
      </c>
      <c r="C14" s="78" t="s">
        <v>77</v>
      </c>
      <c r="D14" s="78" t="s">
        <v>109</v>
      </c>
      <c r="F14" s="86" t="s">
        <v>466</v>
      </c>
      <c r="G14" s="86">
        <v>2</v>
      </c>
      <c r="H14" s="86" t="s">
        <v>62</v>
      </c>
      <c r="I14" s="78" t="s">
        <v>111</v>
      </c>
    </row>
    <row r="15" spans="1:9">
      <c r="A15" s="78" t="s">
        <v>476</v>
      </c>
      <c r="B15" s="78">
        <v>2</v>
      </c>
      <c r="C15" s="78" t="s">
        <v>80</v>
      </c>
      <c r="D15" s="78" t="s">
        <v>109</v>
      </c>
      <c r="F15" s="86" t="s">
        <v>467</v>
      </c>
      <c r="G15" s="86">
        <v>2</v>
      </c>
      <c r="H15" s="86" t="s">
        <v>62</v>
      </c>
      <c r="I15" s="78" t="s">
        <v>111</v>
      </c>
    </row>
    <row r="16" spans="1:9">
      <c r="A16" s="78" t="s">
        <v>477</v>
      </c>
      <c r="B16" s="78">
        <v>2</v>
      </c>
      <c r="C16" s="78" t="s">
        <v>68</v>
      </c>
      <c r="D16" s="78" t="s">
        <v>109</v>
      </c>
      <c r="F16" s="86" t="s">
        <v>488</v>
      </c>
      <c r="G16" s="86">
        <v>2</v>
      </c>
      <c r="H16" s="86" t="s">
        <v>81</v>
      </c>
      <c r="I16" s="78" t="s">
        <v>109</v>
      </c>
    </row>
    <row r="17" spans="1:9">
      <c r="A17" s="78" t="s">
        <v>478</v>
      </c>
      <c r="B17" s="78">
        <v>2</v>
      </c>
      <c r="C17" s="78" t="s">
        <v>78</v>
      </c>
      <c r="D17" s="78" t="s">
        <v>109</v>
      </c>
      <c r="F17" s="86" t="s">
        <v>482</v>
      </c>
      <c r="G17" s="86">
        <v>2</v>
      </c>
      <c r="H17" s="86" t="s">
        <v>68</v>
      </c>
      <c r="I17" s="78" t="s">
        <v>109</v>
      </c>
    </row>
    <row r="18" spans="1:9">
      <c r="A18" s="78" t="s">
        <v>479</v>
      </c>
      <c r="B18" s="78">
        <v>2</v>
      </c>
      <c r="C18" s="78" t="s">
        <v>277</v>
      </c>
      <c r="D18" s="78" t="s">
        <v>109</v>
      </c>
      <c r="F18" s="86" t="s">
        <v>489</v>
      </c>
      <c r="G18" s="86">
        <v>1</v>
      </c>
      <c r="H18" s="86" t="s">
        <v>80</v>
      </c>
      <c r="I18" s="78" t="s">
        <v>109</v>
      </c>
    </row>
    <row r="19" spans="1:9">
      <c r="A19" s="78" t="s">
        <v>480</v>
      </c>
      <c r="B19" s="78">
        <v>2</v>
      </c>
      <c r="C19" s="78" t="s">
        <v>68</v>
      </c>
      <c r="D19" s="78" t="s">
        <v>109</v>
      </c>
      <c r="F19" s="86" t="s">
        <v>483</v>
      </c>
      <c r="G19" s="86">
        <v>1</v>
      </c>
      <c r="H19" s="86" t="s">
        <v>275</v>
      </c>
      <c r="I19" s="78" t="s">
        <v>109</v>
      </c>
    </row>
    <row r="20" spans="1:9">
      <c r="A20" s="78" t="s">
        <v>481</v>
      </c>
      <c r="B20" s="78">
        <v>2</v>
      </c>
      <c r="C20" s="78" t="s">
        <v>275</v>
      </c>
      <c r="D20" s="78" t="s">
        <v>109</v>
      </c>
      <c r="F20" s="86" t="s">
        <v>484</v>
      </c>
      <c r="G20" s="86">
        <v>1</v>
      </c>
      <c r="H20" s="86" t="s">
        <v>77</v>
      </c>
      <c r="I20" s="78" t="s">
        <v>109</v>
      </c>
    </row>
    <row r="21" spans="1:9">
      <c r="A21" s="78" t="s">
        <v>501</v>
      </c>
      <c r="B21" s="78">
        <v>1</v>
      </c>
      <c r="C21" s="78" t="s">
        <v>502</v>
      </c>
      <c r="D21" s="78" t="s">
        <v>110</v>
      </c>
      <c r="F21" s="86" t="s">
        <v>485</v>
      </c>
      <c r="G21" s="86">
        <v>2</v>
      </c>
      <c r="H21" s="86" t="s">
        <v>275</v>
      </c>
      <c r="I21" s="78" t="s">
        <v>109</v>
      </c>
    </row>
    <row r="22" spans="1:9">
      <c r="A22" s="78" t="s">
        <v>503</v>
      </c>
      <c r="B22" s="78">
        <v>1</v>
      </c>
      <c r="C22" s="78" t="s">
        <v>502</v>
      </c>
      <c r="D22" s="78" t="s">
        <v>110</v>
      </c>
      <c r="F22" s="78" t="s">
        <v>486</v>
      </c>
      <c r="G22" s="78">
        <v>2</v>
      </c>
      <c r="H22" s="78" t="s">
        <v>275</v>
      </c>
      <c r="I22" s="78" t="s">
        <v>110</v>
      </c>
    </row>
    <row r="23" spans="1:9">
      <c r="A23" s="78" t="s">
        <v>504</v>
      </c>
      <c r="B23" s="78">
        <v>2</v>
      </c>
      <c r="C23" s="78" t="s">
        <v>502</v>
      </c>
      <c r="D23" s="78" t="s">
        <v>110</v>
      </c>
      <c r="F23" s="78" t="s">
        <v>487</v>
      </c>
      <c r="G23" s="78">
        <v>1</v>
      </c>
      <c r="H23" s="78" t="s">
        <v>68</v>
      </c>
      <c r="I23" s="78" t="s">
        <v>110</v>
      </c>
    </row>
    <row r="24" spans="1:9">
      <c r="A24" s="78" t="s">
        <v>505</v>
      </c>
      <c r="B24" s="78">
        <v>1</v>
      </c>
      <c r="C24" s="78" t="s">
        <v>502</v>
      </c>
      <c r="D24" s="78" t="s">
        <v>110</v>
      </c>
      <c r="F24" s="78" t="s">
        <v>509</v>
      </c>
      <c r="G24" s="78">
        <v>1</v>
      </c>
      <c r="H24" s="78" t="s">
        <v>57</v>
      </c>
      <c r="I24" s="78" t="s">
        <v>110</v>
      </c>
    </row>
    <row r="25" spans="1:9">
      <c r="A25" s="78" t="s">
        <v>506</v>
      </c>
      <c r="B25" s="78">
        <v>2</v>
      </c>
      <c r="C25" s="78" t="s">
        <v>507</v>
      </c>
      <c r="D25" s="78" t="s">
        <v>110</v>
      </c>
      <c r="F25" s="78" t="s">
        <v>510</v>
      </c>
      <c r="G25" s="78">
        <v>1</v>
      </c>
      <c r="H25" s="78" t="s">
        <v>507</v>
      </c>
      <c r="I25" s="78" t="s">
        <v>110</v>
      </c>
    </row>
    <row r="26" spans="1:9">
      <c r="A26" s="78" t="s">
        <v>508</v>
      </c>
      <c r="B26" s="78">
        <v>1</v>
      </c>
      <c r="C26" s="78" t="s">
        <v>502</v>
      </c>
      <c r="D26" s="78" t="s">
        <v>110</v>
      </c>
      <c r="F26" s="78" t="s">
        <v>511</v>
      </c>
      <c r="G26" s="78">
        <v>2</v>
      </c>
      <c r="H26" s="78" t="s">
        <v>507</v>
      </c>
      <c r="I26" s="78" t="s">
        <v>110</v>
      </c>
    </row>
    <row r="28" spans="1:9">
      <c r="A28" t="s">
        <v>86</v>
      </c>
      <c r="F28" t="s">
        <v>87</v>
      </c>
    </row>
    <row r="29" spans="1:9">
      <c r="A29" s="84" t="s">
        <v>104</v>
      </c>
      <c r="B29" s="89" t="s">
        <v>105</v>
      </c>
      <c r="C29" s="89" t="s">
        <v>106</v>
      </c>
      <c r="D29" s="83" t="s">
        <v>107</v>
      </c>
      <c r="F29" s="84" t="s">
        <v>104</v>
      </c>
      <c r="G29" s="89" t="s">
        <v>105</v>
      </c>
      <c r="H29" s="89" t="s">
        <v>106</v>
      </c>
      <c r="I29" s="83" t="s">
        <v>107</v>
      </c>
    </row>
    <row r="30" spans="1:9">
      <c r="A30" s="85" t="s">
        <v>451</v>
      </c>
      <c r="B30" s="86">
        <v>2</v>
      </c>
      <c r="C30" s="86" t="s">
        <v>450</v>
      </c>
      <c r="D30" s="88" t="s">
        <v>88</v>
      </c>
      <c r="F30" s="85" t="s">
        <v>455</v>
      </c>
      <c r="G30" s="86">
        <v>2</v>
      </c>
      <c r="H30" s="86" t="s">
        <v>456</v>
      </c>
      <c r="I30" s="88" t="s">
        <v>88</v>
      </c>
    </row>
    <row r="31" spans="1:9">
      <c r="A31" s="85" t="s">
        <v>452</v>
      </c>
      <c r="B31" s="86">
        <v>2</v>
      </c>
      <c r="C31" s="86" t="s">
        <v>115</v>
      </c>
      <c r="D31" s="88" t="s">
        <v>89</v>
      </c>
      <c r="F31" s="85" t="s">
        <v>457</v>
      </c>
      <c r="G31" s="86">
        <v>2</v>
      </c>
      <c r="H31" s="86" t="s">
        <v>458</v>
      </c>
      <c r="I31" s="88" t="s">
        <v>89</v>
      </c>
    </row>
    <row r="32" spans="1:9">
      <c r="A32" s="85" t="s">
        <v>453</v>
      </c>
      <c r="B32" s="86">
        <v>1</v>
      </c>
      <c r="C32" s="86" t="s">
        <v>115</v>
      </c>
      <c r="D32" s="88" t="s">
        <v>90</v>
      </c>
      <c r="F32" s="85" t="s">
        <v>459</v>
      </c>
      <c r="G32" s="86">
        <v>2</v>
      </c>
      <c r="H32" s="86" t="s">
        <v>67</v>
      </c>
      <c r="I32" s="88" t="s">
        <v>90</v>
      </c>
    </row>
    <row r="33" spans="1:9">
      <c r="A33" s="85" t="s">
        <v>454</v>
      </c>
      <c r="B33" s="86">
        <v>1</v>
      </c>
      <c r="C33" s="86" t="s">
        <v>147</v>
      </c>
      <c r="D33" s="88" t="s">
        <v>91</v>
      </c>
      <c r="F33" s="85" t="s">
        <v>460</v>
      </c>
      <c r="G33" s="86">
        <v>1</v>
      </c>
      <c r="H33" s="86" t="s">
        <v>456</v>
      </c>
      <c r="I33" s="88" t="s">
        <v>91</v>
      </c>
    </row>
    <row r="34" spans="1:9">
      <c r="A34" s="85" t="s">
        <v>469</v>
      </c>
      <c r="B34" s="86">
        <v>2</v>
      </c>
      <c r="C34" s="86" t="s">
        <v>84</v>
      </c>
      <c r="D34" s="88" t="s">
        <v>92</v>
      </c>
      <c r="F34" s="85" t="s">
        <v>472</v>
      </c>
      <c r="G34" s="86">
        <v>2</v>
      </c>
      <c r="H34" s="86" t="s">
        <v>85</v>
      </c>
      <c r="I34" s="88" t="s">
        <v>92</v>
      </c>
    </row>
    <row r="35" spans="1:9">
      <c r="A35" s="85" t="s">
        <v>470</v>
      </c>
      <c r="B35" s="86">
        <v>2</v>
      </c>
      <c r="C35" s="86" t="s">
        <v>468</v>
      </c>
      <c r="D35" s="88" t="s">
        <v>93</v>
      </c>
      <c r="F35" s="85" t="s">
        <v>473</v>
      </c>
      <c r="G35" s="86">
        <v>2</v>
      </c>
      <c r="H35" s="86" t="s">
        <v>62</v>
      </c>
      <c r="I35" s="88" t="s">
        <v>93</v>
      </c>
    </row>
    <row r="36" spans="1:9">
      <c r="A36" s="85" t="s">
        <v>471</v>
      </c>
      <c r="B36" s="86">
        <v>1</v>
      </c>
      <c r="C36" s="86" t="s">
        <v>83</v>
      </c>
      <c r="D36" s="88" t="s">
        <v>94</v>
      </c>
      <c r="F36" s="85" t="s">
        <v>474</v>
      </c>
      <c r="G36" s="86">
        <v>2</v>
      </c>
      <c r="H36" s="86" t="s">
        <v>85</v>
      </c>
      <c r="I36" s="88" t="s">
        <v>94</v>
      </c>
    </row>
    <row r="37" spans="1:9">
      <c r="A37" s="85" t="s">
        <v>490</v>
      </c>
      <c r="B37" s="86">
        <v>1</v>
      </c>
      <c r="C37" s="86" t="s">
        <v>491</v>
      </c>
      <c r="D37" s="88" t="s">
        <v>95</v>
      </c>
      <c r="F37" s="86" t="s">
        <v>496</v>
      </c>
      <c r="G37" s="86">
        <v>1</v>
      </c>
      <c r="H37" s="86" t="s">
        <v>317</v>
      </c>
      <c r="I37" s="88" t="s">
        <v>95</v>
      </c>
    </row>
    <row r="38" spans="1:9">
      <c r="A38" s="85" t="s">
        <v>492</v>
      </c>
      <c r="B38" s="86">
        <v>2</v>
      </c>
      <c r="C38" s="86" t="s">
        <v>79</v>
      </c>
      <c r="D38" s="88" t="s">
        <v>96</v>
      </c>
      <c r="F38" s="85" t="s">
        <v>497</v>
      </c>
      <c r="G38" s="86">
        <v>2</v>
      </c>
      <c r="H38" s="86" t="s">
        <v>68</v>
      </c>
      <c r="I38" s="88" t="s">
        <v>96</v>
      </c>
    </row>
    <row r="39" spans="1:9">
      <c r="A39" s="85" t="s">
        <v>493</v>
      </c>
      <c r="B39" s="86">
        <v>1</v>
      </c>
      <c r="C39" s="86" t="s">
        <v>68</v>
      </c>
      <c r="D39" s="88" t="s">
        <v>97</v>
      </c>
      <c r="F39" s="85" t="s">
        <v>498</v>
      </c>
      <c r="G39" s="86">
        <v>2</v>
      </c>
      <c r="H39" s="86" t="s">
        <v>81</v>
      </c>
      <c r="I39" s="88" t="s">
        <v>97</v>
      </c>
    </row>
    <row r="40" spans="1:9">
      <c r="A40" s="85" t="s">
        <v>494</v>
      </c>
      <c r="B40" s="86">
        <v>2</v>
      </c>
      <c r="C40" s="86" t="s">
        <v>79</v>
      </c>
      <c r="D40" s="88" t="s">
        <v>98</v>
      </c>
      <c r="F40" s="85" t="s">
        <v>499</v>
      </c>
      <c r="G40" s="86">
        <v>1</v>
      </c>
      <c r="H40" s="86" t="s">
        <v>81</v>
      </c>
      <c r="I40" s="88" t="s">
        <v>98</v>
      </c>
    </row>
    <row r="41" spans="1:9">
      <c r="A41" s="85" t="s">
        <v>495</v>
      </c>
      <c r="B41" s="86">
        <v>2</v>
      </c>
      <c r="C41" s="86" t="s">
        <v>68</v>
      </c>
      <c r="D41" s="88" t="s">
        <v>99</v>
      </c>
      <c r="F41" s="85" t="s">
        <v>500</v>
      </c>
      <c r="G41" s="86">
        <v>2</v>
      </c>
      <c r="H41" s="86" t="s">
        <v>275</v>
      </c>
      <c r="I41" s="88" t="s">
        <v>99</v>
      </c>
    </row>
    <row r="42" spans="1:9">
      <c r="A42" s="85" t="s">
        <v>512</v>
      </c>
      <c r="B42" s="86">
        <v>2</v>
      </c>
      <c r="C42" s="86" t="s">
        <v>431</v>
      </c>
      <c r="D42" s="88" t="s">
        <v>100</v>
      </c>
      <c r="F42" s="85" t="s">
        <v>517</v>
      </c>
      <c r="G42" s="86">
        <v>2</v>
      </c>
      <c r="H42" s="86" t="s">
        <v>82</v>
      </c>
      <c r="I42" s="88" t="s">
        <v>100</v>
      </c>
    </row>
    <row r="43" spans="1:9">
      <c r="A43" s="85" t="s">
        <v>513</v>
      </c>
      <c r="B43" s="86">
        <v>2</v>
      </c>
      <c r="C43" s="86" t="s">
        <v>431</v>
      </c>
      <c r="D43" s="88" t="s">
        <v>101</v>
      </c>
      <c r="F43" s="85" t="s">
        <v>518</v>
      </c>
      <c r="G43" s="86">
        <v>2</v>
      </c>
      <c r="H43" s="86" t="s">
        <v>507</v>
      </c>
      <c r="I43" s="88" t="s">
        <v>101</v>
      </c>
    </row>
    <row r="44" spans="1:9">
      <c r="A44" s="85" t="s">
        <v>514</v>
      </c>
      <c r="B44" s="86">
        <v>2</v>
      </c>
      <c r="C44" s="86" t="s">
        <v>507</v>
      </c>
      <c r="D44" s="88" t="s">
        <v>102</v>
      </c>
      <c r="F44" s="85" t="s">
        <v>519</v>
      </c>
      <c r="G44" s="86">
        <v>2</v>
      </c>
      <c r="H44" s="86" t="s">
        <v>520</v>
      </c>
      <c r="I44" s="88" t="s">
        <v>102</v>
      </c>
    </row>
    <row r="45" spans="1:9">
      <c r="A45" s="85" t="s">
        <v>515</v>
      </c>
      <c r="B45" s="86">
        <v>2</v>
      </c>
      <c r="C45" s="86" t="s">
        <v>431</v>
      </c>
      <c r="D45" s="88" t="s">
        <v>103</v>
      </c>
    </row>
    <row r="46" spans="1:9">
      <c r="A46" s="85" t="s">
        <v>516</v>
      </c>
      <c r="B46" s="86">
        <v>2</v>
      </c>
      <c r="C46" s="86" t="s">
        <v>82</v>
      </c>
      <c r="D46" s="88" t="s">
        <v>102</v>
      </c>
    </row>
  </sheetData>
  <phoneticPr fontId="28"/>
  <conditionalFormatting sqref="A30:D33">
    <cfRule type="expression" dxfId="63" priority="1" stopIfTrue="1">
      <formula>ISERROR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団体男女</vt:lpstr>
      <vt:lpstr>団体名簿データ</vt:lpstr>
      <vt:lpstr>男子Ｓ</vt:lpstr>
      <vt:lpstr>女子Ｓ</vt:lpstr>
      <vt:lpstr>男子Ｄ</vt:lpstr>
      <vt:lpstr>女子Ｄ</vt:lpstr>
      <vt:lpstr>団体名簿</vt:lpstr>
      <vt:lpstr>データ</vt:lpstr>
      <vt:lpstr>勝ち上がりS</vt:lpstr>
      <vt:lpstr>勝ち上がりD</vt:lpstr>
      <vt:lpstr>女子Ｄ!Print_Area</vt:lpstr>
      <vt:lpstr>女子Ｓ!Print_Area</vt:lpstr>
      <vt:lpstr>団体男女!Print_Area</vt:lpstr>
      <vt:lpstr>団体名簿!Print_Area</vt:lpstr>
      <vt:lpstr>男子Ｄ!Print_Area</vt:lpstr>
      <vt:lpstr>男子Ｓ!Print_Area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</dc:creator>
  <cp:lastModifiedBy>高体連テニス部会</cp:lastModifiedBy>
  <cp:revision/>
  <cp:lastPrinted>2022-09-14T02:25:07Z</cp:lastPrinted>
  <dcterms:created xsi:type="dcterms:W3CDTF">2001-03-27T06:56:52Z</dcterms:created>
  <dcterms:modified xsi:type="dcterms:W3CDTF">2022-09-15T07:07:24Z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  <property fmtid="{D5CDD505-2E9C-101B-9397-08002B2CF9AE}" pid="3" name="MSIP_Label_624c30c7-6183-4bbf-8f5a-0619846ff2e2_Enabled">
    <vt:lpwstr>true</vt:lpwstr>
  </property>
  <property fmtid="{D5CDD505-2E9C-101B-9397-08002B2CF9AE}" pid="4" name="MSIP_Label_624c30c7-6183-4bbf-8f5a-0619846ff2e2_SetDate">
    <vt:lpwstr>2022-09-07T04:18:31Z</vt:lpwstr>
  </property>
  <property fmtid="{D5CDD505-2E9C-101B-9397-08002B2CF9AE}" pid="5" name="MSIP_Label_624c30c7-6183-4bbf-8f5a-0619846ff2e2_Method">
    <vt:lpwstr>Standard</vt:lpwstr>
  </property>
  <property fmtid="{D5CDD505-2E9C-101B-9397-08002B2CF9AE}" pid="6" name="MSIP_Label_624c30c7-6183-4bbf-8f5a-0619846ff2e2_Name">
    <vt:lpwstr>組織外公開</vt:lpwstr>
  </property>
  <property fmtid="{D5CDD505-2E9C-101B-9397-08002B2CF9AE}" pid="7" name="MSIP_Label_624c30c7-6183-4bbf-8f5a-0619846ff2e2_SiteId">
    <vt:lpwstr>2c12496b-3cf3-4d5b-b8fe-9b6a510058d9</vt:lpwstr>
  </property>
  <property fmtid="{D5CDD505-2E9C-101B-9397-08002B2CF9AE}" pid="8" name="MSIP_Label_624c30c7-6183-4bbf-8f5a-0619846ff2e2_ActionId">
    <vt:lpwstr>3e614eda-b575-4a16-855e-d22dfcf0c2ff</vt:lpwstr>
  </property>
  <property fmtid="{D5CDD505-2E9C-101B-9397-08002B2CF9AE}" pid="9" name="MSIP_Label_624c30c7-6183-4bbf-8f5a-0619846ff2e2_ContentBits">
    <vt:lpwstr>0</vt:lpwstr>
  </property>
</Properties>
</file>