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24265\1田中諭\地区テニス資料\県高体連関係\"/>
    </mc:Choice>
  </mc:AlternateContent>
  <xr:revisionPtr revIDLastSave="0" documentId="13_ncr:1_{C69890AA-ADE4-4B64-90D3-1C21AC8982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" sheetId="4" r:id="rId1"/>
    <sheet name="団体" sheetId="1" r:id="rId2"/>
    <sheet name="シングルス" sheetId="6" r:id="rId3"/>
    <sheet name="ダブルス" sheetId="13" r:id="rId4"/>
    <sheet name="学校一覧" sheetId="9" r:id="rId5"/>
    <sheet name="基本事項入力" sheetId="12" r:id="rId6"/>
    <sheet name="rank男子S" sheetId="7" r:id="rId7"/>
    <sheet name="rank女子S" sheetId="8" r:id="rId8"/>
    <sheet name="rank男子D" sheetId="10" r:id="rId9"/>
    <sheet name="rank女子D" sheetId="11" r:id="rId10"/>
  </sheets>
  <definedNames>
    <definedName name="_xlnm._FilterDatabase" localSheetId="9" hidden="1">rank女子D!$A$3:$AC$163</definedName>
    <definedName name="_xlnm._FilterDatabase" localSheetId="7" hidden="1">rank女子S!$A$3:$AC$109</definedName>
    <definedName name="_xlnm._FilterDatabase" localSheetId="8" hidden="1">rank男子D!$A$3:$AC$164</definedName>
    <definedName name="_xlnm._FilterDatabase" localSheetId="6" hidden="1">rank男子S!$A$3:$AC$116</definedName>
    <definedName name="copy">入力!$B$6:$P$101</definedName>
    <definedName name="DATA">入力!$B$7:$G$13</definedName>
    <definedName name="motoF">入力!$J$18:$P$40</definedName>
    <definedName name="motoM">入力!$B$18:$H$40</definedName>
    <definedName name="_xlnm.Print_Area" localSheetId="2">シングルス!$B$2:$I$80</definedName>
    <definedName name="_xlnm.Print_Area" localSheetId="3">ダブルス!$B$2:$K$89</definedName>
    <definedName name="_xlnm.Print_Area" localSheetId="1">団体!$B$2:$I$61</definedName>
    <definedName name="_xlnm.Print_Area" localSheetId="0">入力!$B$2:$P$40</definedName>
    <definedName name="RMD">rank男子D!$B$4:$E$165</definedName>
    <definedName name="RMS">rank男子S!$B$4:$E$111</definedName>
    <definedName name="RWD">rank女子D!$B$4:$E$163</definedName>
    <definedName name="RWS">rank女子S!$B$4:$E$109</definedName>
    <definedName name="会長">基本事項入力!$C$5:$C$8</definedName>
    <definedName name="地区">基本事項入力!$C$13:$C$16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5" i="11" l="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W163" i="11"/>
  <c r="U163" i="11"/>
  <c r="S163" i="11"/>
  <c r="Q163" i="11"/>
  <c r="O163" i="11"/>
  <c r="M163" i="11"/>
  <c r="K163" i="11"/>
  <c r="I163" i="11"/>
  <c r="E163" i="11" s="1"/>
  <c r="W162" i="11"/>
  <c r="U162" i="11"/>
  <c r="S162" i="11"/>
  <c r="Q162" i="11"/>
  <c r="O162" i="11"/>
  <c r="M162" i="11"/>
  <c r="K162" i="11"/>
  <c r="I162" i="11"/>
  <c r="E162" i="11" s="1"/>
  <c r="W161" i="11"/>
  <c r="U161" i="11"/>
  <c r="S161" i="11"/>
  <c r="Q161" i="11"/>
  <c r="O161" i="11"/>
  <c r="M161" i="11"/>
  <c r="K161" i="11"/>
  <c r="I161" i="11"/>
  <c r="W160" i="11"/>
  <c r="U160" i="11"/>
  <c r="S160" i="11"/>
  <c r="Q160" i="11"/>
  <c r="O160" i="11"/>
  <c r="M160" i="11"/>
  <c r="K160" i="11"/>
  <c r="I160" i="11"/>
  <c r="E160" i="11" s="1"/>
  <c r="W159" i="11"/>
  <c r="U159" i="11"/>
  <c r="S159" i="11"/>
  <c r="Q159" i="11"/>
  <c r="O159" i="11"/>
  <c r="M159" i="11"/>
  <c r="K159" i="11"/>
  <c r="I159" i="11"/>
  <c r="W158" i="11"/>
  <c r="U158" i="11"/>
  <c r="S158" i="11"/>
  <c r="Q158" i="11"/>
  <c r="O158" i="11"/>
  <c r="M158" i="11"/>
  <c r="K158" i="11"/>
  <c r="I158" i="11"/>
  <c r="W157" i="11"/>
  <c r="U157" i="11"/>
  <c r="S157" i="11"/>
  <c r="Q157" i="11"/>
  <c r="O157" i="11"/>
  <c r="M157" i="11"/>
  <c r="K157" i="11"/>
  <c r="I157" i="11"/>
  <c r="W156" i="11"/>
  <c r="U156" i="11"/>
  <c r="S156" i="11"/>
  <c r="Q156" i="11"/>
  <c r="O156" i="11"/>
  <c r="M156" i="11"/>
  <c r="K156" i="11"/>
  <c r="I156" i="11"/>
  <c r="E156" i="11" s="1"/>
  <c r="W155" i="11"/>
  <c r="U155" i="11"/>
  <c r="S155" i="11"/>
  <c r="Q155" i="11"/>
  <c r="O155" i="11"/>
  <c r="M155" i="11"/>
  <c r="K155" i="11"/>
  <c r="I155" i="11"/>
  <c r="W154" i="11"/>
  <c r="U154" i="11"/>
  <c r="S154" i="11"/>
  <c r="Q154" i="11"/>
  <c r="O154" i="11"/>
  <c r="M154" i="11"/>
  <c r="K154" i="11"/>
  <c r="I154" i="11"/>
  <c r="W153" i="11"/>
  <c r="U153" i="11"/>
  <c r="S153" i="11"/>
  <c r="Q153" i="11"/>
  <c r="O153" i="11"/>
  <c r="M153" i="11"/>
  <c r="K153" i="11"/>
  <c r="I153" i="11"/>
  <c r="W152" i="11"/>
  <c r="U152" i="11"/>
  <c r="S152" i="11"/>
  <c r="Q152" i="11"/>
  <c r="O152" i="11"/>
  <c r="M152" i="11"/>
  <c r="K152" i="11"/>
  <c r="I152" i="11"/>
  <c r="W151" i="11"/>
  <c r="U151" i="11"/>
  <c r="S151" i="11"/>
  <c r="Q151" i="11"/>
  <c r="O151" i="11"/>
  <c r="M151" i="11"/>
  <c r="K151" i="11"/>
  <c r="I151" i="11"/>
  <c r="W150" i="11"/>
  <c r="U150" i="11"/>
  <c r="S150" i="11"/>
  <c r="Q150" i="11"/>
  <c r="O150" i="11"/>
  <c r="M150" i="11"/>
  <c r="K150" i="11"/>
  <c r="I150" i="11"/>
  <c r="W149" i="11"/>
  <c r="U149" i="11"/>
  <c r="S149" i="11"/>
  <c r="Q149" i="11"/>
  <c r="O149" i="11"/>
  <c r="M149" i="11"/>
  <c r="K149" i="11"/>
  <c r="I149" i="11"/>
  <c r="W148" i="11"/>
  <c r="U148" i="11"/>
  <c r="S148" i="11"/>
  <c r="Q148" i="11"/>
  <c r="O148" i="11"/>
  <c r="M148" i="11"/>
  <c r="K148" i="11"/>
  <c r="E148" i="11" s="1"/>
  <c r="I148" i="11"/>
  <c r="W147" i="11"/>
  <c r="U147" i="11"/>
  <c r="S147" i="11"/>
  <c r="Q147" i="11"/>
  <c r="O147" i="11"/>
  <c r="M147" i="11"/>
  <c r="K147" i="11"/>
  <c r="I147" i="11"/>
  <c r="W146" i="11"/>
  <c r="U146" i="11"/>
  <c r="S146" i="11"/>
  <c r="Q146" i="11"/>
  <c r="O146" i="11"/>
  <c r="M146" i="11"/>
  <c r="K146" i="11"/>
  <c r="I146" i="11"/>
  <c r="W145" i="11"/>
  <c r="U145" i="11"/>
  <c r="S145" i="11"/>
  <c r="Q145" i="11"/>
  <c r="O145" i="11"/>
  <c r="M145" i="11"/>
  <c r="K145" i="11"/>
  <c r="I145" i="11"/>
  <c r="W144" i="11"/>
  <c r="U144" i="11"/>
  <c r="S144" i="11"/>
  <c r="Q144" i="11"/>
  <c r="O144" i="11"/>
  <c r="M144" i="11"/>
  <c r="K144" i="11"/>
  <c r="I144" i="11"/>
  <c r="W143" i="11"/>
  <c r="U143" i="11"/>
  <c r="S143" i="11"/>
  <c r="Q143" i="11"/>
  <c r="O143" i="11"/>
  <c r="M143" i="11"/>
  <c r="K143" i="11"/>
  <c r="I143" i="11"/>
  <c r="W142" i="11"/>
  <c r="U142" i="11"/>
  <c r="S142" i="11"/>
  <c r="Q142" i="11"/>
  <c r="O142" i="11"/>
  <c r="M142" i="11"/>
  <c r="E142" i="11" s="1"/>
  <c r="K142" i="11"/>
  <c r="I142" i="11"/>
  <c r="W141" i="11"/>
  <c r="U141" i="11"/>
  <c r="S141" i="11"/>
  <c r="Q141" i="11"/>
  <c r="O141" i="11"/>
  <c r="M141" i="11"/>
  <c r="K141" i="11"/>
  <c r="I141" i="11"/>
  <c r="W140" i="11"/>
  <c r="U140" i="11"/>
  <c r="S140" i="11"/>
  <c r="Q140" i="11"/>
  <c r="O140" i="11"/>
  <c r="M140" i="11"/>
  <c r="K140" i="11"/>
  <c r="I140" i="11"/>
  <c r="E140" i="11" s="1"/>
  <c r="W139" i="11"/>
  <c r="U139" i="11"/>
  <c r="S139" i="11"/>
  <c r="Q139" i="11"/>
  <c r="O139" i="11"/>
  <c r="M139" i="11"/>
  <c r="K139" i="11"/>
  <c r="I139" i="11"/>
  <c r="W138" i="11"/>
  <c r="U138" i="11"/>
  <c r="S138" i="11"/>
  <c r="Q138" i="11"/>
  <c r="O138" i="11"/>
  <c r="M138" i="11"/>
  <c r="K138" i="11"/>
  <c r="I138" i="11"/>
  <c r="W137" i="11"/>
  <c r="U137" i="11"/>
  <c r="S137" i="11"/>
  <c r="Q137" i="11"/>
  <c r="O137" i="11"/>
  <c r="M137" i="11"/>
  <c r="K137" i="11"/>
  <c r="I137" i="11"/>
  <c r="W136" i="11"/>
  <c r="U136" i="11"/>
  <c r="S136" i="11"/>
  <c r="Q136" i="11"/>
  <c r="O136" i="11"/>
  <c r="M136" i="11"/>
  <c r="K136" i="11"/>
  <c r="I136" i="11"/>
  <c r="W135" i="11"/>
  <c r="U135" i="11"/>
  <c r="S135" i="11"/>
  <c r="Q135" i="11"/>
  <c r="O135" i="11"/>
  <c r="M135" i="11"/>
  <c r="K135" i="11"/>
  <c r="I135" i="11"/>
  <c r="W134" i="11"/>
  <c r="U134" i="11"/>
  <c r="S134" i="11"/>
  <c r="Q134" i="11"/>
  <c r="O134" i="11"/>
  <c r="M134" i="11"/>
  <c r="K134" i="11"/>
  <c r="I134" i="11"/>
  <c r="W133" i="11"/>
  <c r="U133" i="11"/>
  <c r="S133" i="11"/>
  <c r="Q133" i="11"/>
  <c r="O133" i="11"/>
  <c r="M133" i="11"/>
  <c r="K133" i="11"/>
  <c r="I133" i="11"/>
  <c r="W132" i="11"/>
  <c r="U132" i="11"/>
  <c r="S132" i="11"/>
  <c r="Q132" i="11"/>
  <c r="O132" i="11"/>
  <c r="M132" i="11"/>
  <c r="K132" i="11"/>
  <c r="I132" i="11"/>
  <c r="E132" i="11"/>
  <c r="U131" i="11"/>
  <c r="K131" i="11"/>
  <c r="E131" i="11" s="1"/>
  <c r="U130" i="11"/>
  <c r="K130" i="11"/>
  <c r="W129" i="11"/>
  <c r="U129" i="11"/>
  <c r="S129" i="11"/>
  <c r="Q129" i="11"/>
  <c r="O129" i="11"/>
  <c r="M129" i="11"/>
  <c r="K129" i="11"/>
  <c r="I129" i="11"/>
  <c r="W128" i="11"/>
  <c r="U128" i="11"/>
  <c r="S128" i="11"/>
  <c r="Q128" i="11"/>
  <c r="O128" i="11"/>
  <c r="M128" i="11"/>
  <c r="K128" i="11"/>
  <c r="I128" i="11"/>
  <c r="W127" i="11"/>
  <c r="U127" i="11"/>
  <c r="S127" i="11"/>
  <c r="Q127" i="11"/>
  <c r="O127" i="11"/>
  <c r="M127" i="11"/>
  <c r="K127" i="11"/>
  <c r="I127" i="11"/>
  <c r="W126" i="11"/>
  <c r="U126" i="11"/>
  <c r="S126" i="11"/>
  <c r="Q126" i="11"/>
  <c r="O126" i="11"/>
  <c r="M126" i="11"/>
  <c r="K126" i="11"/>
  <c r="E126" i="11" s="1"/>
  <c r="I126" i="11"/>
  <c r="W125" i="11"/>
  <c r="U125" i="11"/>
  <c r="S125" i="11"/>
  <c r="Q125" i="11"/>
  <c r="O125" i="11"/>
  <c r="M125" i="11"/>
  <c r="K125" i="11"/>
  <c r="I125" i="11"/>
  <c r="U124" i="11"/>
  <c r="K124" i="11"/>
  <c r="U123" i="11"/>
  <c r="K123" i="11"/>
  <c r="E123" i="11" s="1"/>
  <c r="W122" i="11"/>
  <c r="U122" i="11"/>
  <c r="S122" i="11"/>
  <c r="Q122" i="11"/>
  <c r="O122" i="11"/>
  <c r="M122" i="11"/>
  <c r="K122" i="11"/>
  <c r="I122" i="11"/>
  <c r="W121" i="11"/>
  <c r="U121" i="11"/>
  <c r="S121" i="11"/>
  <c r="Q121" i="11"/>
  <c r="O121" i="11"/>
  <c r="M121" i="11"/>
  <c r="K121" i="11"/>
  <c r="I121" i="11"/>
  <c r="W120" i="11"/>
  <c r="U120" i="11"/>
  <c r="S120" i="11"/>
  <c r="Q120" i="11"/>
  <c r="O120" i="11"/>
  <c r="M120" i="11"/>
  <c r="K120" i="11"/>
  <c r="I120" i="11"/>
  <c r="W119" i="11"/>
  <c r="U119" i="11"/>
  <c r="S119" i="11"/>
  <c r="Q119" i="11"/>
  <c r="O119" i="11"/>
  <c r="M119" i="11"/>
  <c r="K119" i="11"/>
  <c r="I119" i="11"/>
  <c r="W118" i="11"/>
  <c r="U118" i="11"/>
  <c r="S118" i="11"/>
  <c r="Q118" i="11"/>
  <c r="O118" i="11"/>
  <c r="M118" i="11"/>
  <c r="E118" i="11" s="1"/>
  <c r="K118" i="11"/>
  <c r="I118" i="11"/>
  <c r="W117" i="11"/>
  <c r="U117" i="11"/>
  <c r="S117" i="11"/>
  <c r="Q117" i="11"/>
  <c r="O117" i="11"/>
  <c r="M117" i="11"/>
  <c r="K117" i="11"/>
  <c r="I117" i="11"/>
  <c r="W116" i="11"/>
  <c r="U116" i="11"/>
  <c r="S116" i="11"/>
  <c r="Q116" i="11"/>
  <c r="O116" i="11"/>
  <c r="M116" i="11"/>
  <c r="K116" i="11"/>
  <c r="I116" i="11"/>
  <c r="E116" i="11" s="1"/>
  <c r="W115" i="11"/>
  <c r="U115" i="11"/>
  <c r="S115" i="11"/>
  <c r="Q115" i="11"/>
  <c r="O115" i="11"/>
  <c r="M115" i="11"/>
  <c r="K115" i="11"/>
  <c r="I115" i="11"/>
  <c r="W114" i="11"/>
  <c r="U114" i="11"/>
  <c r="S114" i="11"/>
  <c r="Q114" i="11"/>
  <c r="O114" i="11"/>
  <c r="M114" i="11"/>
  <c r="K114" i="11"/>
  <c r="I114" i="11"/>
  <c r="W113" i="11"/>
  <c r="U113" i="11"/>
  <c r="S113" i="11"/>
  <c r="Q113" i="11"/>
  <c r="O113" i="11"/>
  <c r="M113" i="11"/>
  <c r="K113" i="11"/>
  <c r="I113" i="11"/>
  <c r="W112" i="11"/>
  <c r="U112" i="11"/>
  <c r="S112" i="11"/>
  <c r="Q112" i="11"/>
  <c r="O112" i="11"/>
  <c r="M112" i="11"/>
  <c r="K112" i="11"/>
  <c r="I112" i="11"/>
  <c r="W111" i="11"/>
  <c r="U111" i="11"/>
  <c r="S111" i="11"/>
  <c r="Q111" i="11"/>
  <c r="O111" i="11"/>
  <c r="M111" i="11"/>
  <c r="K111" i="11"/>
  <c r="I111" i="11"/>
  <c r="W110" i="11"/>
  <c r="U110" i="11"/>
  <c r="S110" i="11"/>
  <c r="Q110" i="11"/>
  <c r="O110" i="11"/>
  <c r="M110" i="11"/>
  <c r="K110" i="11"/>
  <c r="I110" i="11"/>
  <c r="W109" i="11"/>
  <c r="U109" i="11"/>
  <c r="S109" i="11"/>
  <c r="Q109" i="11"/>
  <c r="O109" i="11"/>
  <c r="M109" i="11"/>
  <c r="K109" i="11"/>
  <c r="I109" i="11"/>
  <c r="W108" i="11"/>
  <c r="U108" i="11"/>
  <c r="S108" i="11"/>
  <c r="Q108" i="11"/>
  <c r="O108" i="11"/>
  <c r="M108" i="11"/>
  <c r="K108" i="11"/>
  <c r="I108" i="11"/>
  <c r="E108" i="11"/>
  <c r="W107" i="11"/>
  <c r="U107" i="11"/>
  <c r="S107" i="11"/>
  <c r="Q107" i="11"/>
  <c r="O107" i="11"/>
  <c r="M107" i="11"/>
  <c r="K107" i="11"/>
  <c r="I107" i="11"/>
  <c r="E107" i="11" s="1"/>
  <c r="U106" i="11"/>
  <c r="S106" i="11"/>
  <c r="U105" i="11"/>
  <c r="S105" i="11"/>
  <c r="E105" i="11" s="1"/>
  <c r="W104" i="11"/>
  <c r="U104" i="11"/>
  <c r="S104" i="11"/>
  <c r="Q104" i="11"/>
  <c r="O104" i="11"/>
  <c r="M104" i="11"/>
  <c r="K104" i="11"/>
  <c r="I104" i="11"/>
  <c r="E104" i="11" s="1"/>
  <c r="W103" i="11"/>
  <c r="U103" i="11"/>
  <c r="S103" i="11"/>
  <c r="Q103" i="11"/>
  <c r="O103" i="11"/>
  <c r="M103" i="11"/>
  <c r="K103" i="11"/>
  <c r="I103" i="11"/>
  <c r="U102" i="11"/>
  <c r="M102" i="11"/>
  <c r="K102" i="11"/>
  <c r="U101" i="11"/>
  <c r="M101" i="11"/>
  <c r="K101" i="11"/>
  <c r="E101" i="11" s="1"/>
  <c r="W100" i="11"/>
  <c r="U100" i="11"/>
  <c r="S100" i="11"/>
  <c r="Q100" i="11"/>
  <c r="O100" i="11"/>
  <c r="M100" i="11"/>
  <c r="K100" i="11"/>
  <c r="W99" i="11"/>
  <c r="U99" i="11"/>
  <c r="S99" i="11"/>
  <c r="Q99" i="11"/>
  <c r="O99" i="11"/>
  <c r="M99" i="11"/>
  <c r="K99" i="11"/>
  <c r="I99" i="11"/>
  <c r="W98" i="11"/>
  <c r="U98" i="11"/>
  <c r="S98" i="11"/>
  <c r="Q98" i="11"/>
  <c r="O98" i="11"/>
  <c r="M98" i="11"/>
  <c r="K98" i="11"/>
  <c r="I98" i="11"/>
  <c r="W97" i="11"/>
  <c r="U97" i="11"/>
  <c r="S97" i="11"/>
  <c r="Q97" i="11"/>
  <c r="O97" i="11"/>
  <c r="M97" i="11"/>
  <c r="K97" i="11"/>
  <c r="W96" i="11"/>
  <c r="U96" i="11"/>
  <c r="S96" i="11"/>
  <c r="Q96" i="11"/>
  <c r="O96" i="11"/>
  <c r="M96" i="11"/>
  <c r="K96" i="11"/>
  <c r="I96" i="11"/>
  <c r="W95" i="11"/>
  <c r="U95" i="11"/>
  <c r="S95" i="11"/>
  <c r="Q95" i="11"/>
  <c r="O95" i="11"/>
  <c r="M95" i="11"/>
  <c r="K95" i="11"/>
  <c r="I95" i="11"/>
  <c r="W94" i="11"/>
  <c r="U94" i="11"/>
  <c r="S94" i="11"/>
  <c r="Q94" i="11"/>
  <c r="O94" i="11"/>
  <c r="M94" i="11"/>
  <c r="K94" i="11"/>
  <c r="E94" i="11" s="1"/>
  <c r="I94" i="11"/>
  <c r="W93" i="11"/>
  <c r="U93" i="11"/>
  <c r="S93" i="11"/>
  <c r="Q93" i="11"/>
  <c r="O93" i="11"/>
  <c r="M93" i="11"/>
  <c r="K93" i="11"/>
  <c r="I93" i="11"/>
  <c r="W92" i="11"/>
  <c r="U92" i="11"/>
  <c r="S92" i="11"/>
  <c r="Q92" i="11"/>
  <c r="O92" i="11"/>
  <c r="M92" i="11"/>
  <c r="K92" i="11"/>
  <c r="I92" i="11"/>
  <c r="W91" i="11"/>
  <c r="U91" i="11"/>
  <c r="S91" i="11"/>
  <c r="Q91" i="11"/>
  <c r="O91" i="11"/>
  <c r="M91" i="11"/>
  <c r="K91" i="11"/>
  <c r="I91" i="11"/>
  <c r="W90" i="11"/>
  <c r="U90" i="11"/>
  <c r="S90" i="11"/>
  <c r="Q90" i="11"/>
  <c r="O90" i="11"/>
  <c r="M90" i="11"/>
  <c r="K90" i="11"/>
  <c r="I90" i="11"/>
  <c r="W89" i="11"/>
  <c r="U89" i="11"/>
  <c r="S89" i="11"/>
  <c r="Q89" i="11"/>
  <c r="O89" i="11"/>
  <c r="M89" i="11"/>
  <c r="K89" i="11"/>
  <c r="I89" i="11"/>
  <c r="W88" i="11"/>
  <c r="U88" i="11"/>
  <c r="S88" i="11"/>
  <c r="Q88" i="11"/>
  <c r="O88" i="11"/>
  <c r="M88" i="11"/>
  <c r="E88" i="11" s="1"/>
  <c r="K88" i="11"/>
  <c r="I88" i="11"/>
  <c r="W87" i="11"/>
  <c r="U87" i="11"/>
  <c r="S87" i="11"/>
  <c r="Q87" i="11"/>
  <c r="O87" i="11"/>
  <c r="M87" i="11"/>
  <c r="K87" i="11"/>
  <c r="I87" i="11"/>
  <c r="W86" i="11"/>
  <c r="U86" i="11"/>
  <c r="S86" i="11"/>
  <c r="Q86" i="11"/>
  <c r="O86" i="11"/>
  <c r="M86" i="11"/>
  <c r="K86" i="11"/>
  <c r="I86" i="11"/>
  <c r="E86" i="11" s="1"/>
  <c r="W85" i="11"/>
  <c r="U85" i="11"/>
  <c r="S85" i="11"/>
  <c r="Q85" i="11"/>
  <c r="O85" i="11"/>
  <c r="M85" i="11"/>
  <c r="K85" i="11"/>
  <c r="I85" i="11"/>
  <c r="W84" i="11"/>
  <c r="U84" i="11"/>
  <c r="S84" i="11"/>
  <c r="Q84" i="11"/>
  <c r="O84" i="11"/>
  <c r="M84" i="11"/>
  <c r="K84" i="11"/>
  <c r="I84" i="11"/>
  <c r="W83" i="11"/>
  <c r="U83" i="11"/>
  <c r="S83" i="11"/>
  <c r="Q83" i="11"/>
  <c r="O83" i="11"/>
  <c r="M83" i="11"/>
  <c r="K83" i="11"/>
  <c r="I83" i="11"/>
  <c r="W82" i="11"/>
  <c r="U82" i="11"/>
  <c r="S82" i="11"/>
  <c r="Q82" i="11"/>
  <c r="O82" i="11"/>
  <c r="M82" i="11"/>
  <c r="K82" i="11"/>
  <c r="I82" i="11"/>
  <c r="W81" i="11"/>
  <c r="U81" i="11"/>
  <c r="S81" i="11"/>
  <c r="Q81" i="11"/>
  <c r="O81" i="11"/>
  <c r="M81" i="11"/>
  <c r="K81" i="11"/>
  <c r="I81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U78" i="11"/>
  <c r="M78" i="11"/>
  <c r="K78" i="11"/>
  <c r="W77" i="11"/>
  <c r="U77" i="11"/>
  <c r="S77" i="11"/>
  <c r="Q77" i="11"/>
  <c r="O77" i="11"/>
  <c r="M77" i="11"/>
  <c r="K77" i="11"/>
  <c r="I77" i="11"/>
  <c r="W76" i="11"/>
  <c r="U76" i="11"/>
  <c r="S76" i="11"/>
  <c r="Q76" i="11"/>
  <c r="O76" i="11"/>
  <c r="M76" i="11"/>
  <c r="K76" i="11"/>
  <c r="I76" i="11"/>
  <c r="U75" i="11"/>
  <c r="S75" i="11"/>
  <c r="W74" i="11"/>
  <c r="U74" i="11"/>
  <c r="S74" i="11"/>
  <c r="Q74" i="11"/>
  <c r="O74" i="11"/>
  <c r="M74" i="11"/>
  <c r="K74" i="11"/>
  <c r="I74" i="11"/>
  <c r="W73" i="11"/>
  <c r="U73" i="11"/>
  <c r="S73" i="11"/>
  <c r="Q73" i="11"/>
  <c r="O73" i="11"/>
  <c r="M73" i="11"/>
  <c r="K73" i="11"/>
  <c r="W72" i="11"/>
  <c r="U72" i="11"/>
  <c r="S72" i="11"/>
  <c r="Q72" i="11"/>
  <c r="O72" i="11"/>
  <c r="M72" i="11"/>
  <c r="K72" i="11"/>
  <c r="W71" i="11"/>
  <c r="U71" i="11"/>
  <c r="S71" i="11"/>
  <c r="Q71" i="11"/>
  <c r="O71" i="11"/>
  <c r="M71" i="11"/>
  <c r="K71" i="11"/>
  <c r="I71" i="11"/>
  <c r="U70" i="11"/>
  <c r="S70" i="11"/>
  <c r="W69" i="11"/>
  <c r="U69" i="11"/>
  <c r="S69" i="11"/>
  <c r="Q69" i="11"/>
  <c r="O69" i="11"/>
  <c r="M69" i="11"/>
  <c r="K69" i="11"/>
  <c r="I69" i="11"/>
  <c r="E69" i="11" s="1"/>
  <c r="W68" i="11"/>
  <c r="U68" i="11"/>
  <c r="S68" i="11"/>
  <c r="Q68" i="11"/>
  <c r="O68" i="11"/>
  <c r="M68" i="11"/>
  <c r="K68" i="11"/>
  <c r="I68" i="11"/>
  <c r="W67" i="11"/>
  <c r="U67" i="11"/>
  <c r="S67" i="11"/>
  <c r="Q67" i="11"/>
  <c r="O67" i="11"/>
  <c r="M67" i="11"/>
  <c r="K67" i="11"/>
  <c r="I67" i="11"/>
  <c r="W66" i="11"/>
  <c r="U66" i="11"/>
  <c r="S66" i="11"/>
  <c r="Q66" i="11"/>
  <c r="O66" i="11"/>
  <c r="M66" i="11"/>
  <c r="K66" i="11"/>
  <c r="I66" i="11"/>
  <c r="W65" i="11"/>
  <c r="U65" i="11"/>
  <c r="S65" i="11"/>
  <c r="Q65" i="11"/>
  <c r="O65" i="11"/>
  <c r="M65" i="11"/>
  <c r="K65" i="11"/>
  <c r="I65" i="11"/>
  <c r="W64" i="11"/>
  <c r="U64" i="11"/>
  <c r="S64" i="11"/>
  <c r="Q64" i="11"/>
  <c r="O64" i="11"/>
  <c r="M64" i="11"/>
  <c r="K64" i="11"/>
  <c r="W63" i="11"/>
  <c r="U63" i="11"/>
  <c r="S63" i="11"/>
  <c r="Q63" i="11"/>
  <c r="O63" i="11"/>
  <c r="M63" i="11"/>
  <c r="K63" i="11"/>
  <c r="I63" i="11"/>
  <c r="W62" i="11"/>
  <c r="U62" i="11"/>
  <c r="S62" i="11"/>
  <c r="Q62" i="11"/>
  <c r="O62" i="11"/>
  <c r="M62" i="11"/>
  <c r="K62" i="11"/>
  <c r="I62" i="11"/>
  <c r="U61" i="11"/>
  <c r="K61" i="11"/>
  <c r="I61" i="11"/>
  <c r="W60" i="11"/>
  <c r="U60" i="11"/>
  <c r="S60" i="11"/>
  <c r="Q60" i="11"/>
  <c r="O60" i="11"/>
  <c r="M60" i="11"/>
  <c r="K60" i="11"/>
  <c r="I60" i="11"/>
  <c r="W59" i="11"/>
  <c r="U59" i="11"/>
  <c r="S59" i="11"/>
  <c r="Q59" i="11"/>
  <c r="O59" i="11"/>
  <c r="M59" i="11"/>
  <c r="K59" i="11"/>
  <c r="I59" i="11"/>
  <c r="U58" i="11"/>
  <c r="I58" i="11"/>
  <c r="W57" i="11"/>
  <c r="U57" i="11"/>
  <c r="S57" i="11"/>
  <c r="Q57" i="11"/>
  <c r="O57" i="11"/>
  <c r="M57" i="11"/>
  <c r="K57" i="11"/>
  <c r="I57" i="11"/>
  <c r="E57" i="11" s="1"/>
  <c r="W56" i="11"/>
  <c r="U56" i="11"/>
  <c r="S56" i="11"/>
  <c r="Q56" i="11"/>
  <c r="O56" i="11"/>
  <c r="M56" i="11"/>
  <c r="K56" i="11"/>
  <c r="I56" i="11"/>
  <c r="W55" i="11"/>
  <c r="U55" i="11"/>
  <c r="S55" i="11"/>
  <c r="Q55" i="11"/>
  <c r="O55" i="11"/>
  <c r="M55" i="11"/>
  <c r="K55" i="11"/>
  <c r="I55" i="11"/>
  <c r="E55" i="11" s="1"/>
  <c r="W54" i="11"/>
  <c r="U54" i="11"/>
  <c r="S54" i="11"/>
  <c r="Q54" i="11"/>
  <c r="O54" i="11"/>
  <c r="M54" i="11"/>
  <c r="K54" i="11"/>
  <c r="I54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W51" i="11"/>
  <c r="U51" i="11"/>
  <c r="S51" i="11"/>
  <c r="Q51" i="11"/>
  <c r="O51" i="11"/>
  <c r="M51" i="11"/>
  <c r="K51" i="11"/>
  <c r="I51" i="11"/>
  <c r="E51" i="11" s="1"/>
  <c r="W50" i="11"/>
  <c r="U50" i="11"/>
  <c r="S50" i="11"/>
  <c r="Q50" i="11"/>
  <c r="O50" i="11"/>
  <c r="M50" i="11"/>
  <c r="K50" i="11"/>
  <c r="I50" i="11"/>
  <c r="W49" i="11"/>
  <c r="U49" i="11"/>
  <c r="S49" i="11"/>
  <c r="Q49" i="11"/>
  <c r="O49" i="11"/>
  <c r="M49" i="11"/>
  <c r="K49" i="11"/>
  <c r="I49" i="11"/>
  <c r="E49" i="11" s="1"/>
  <c r="W48" i="11"/>
  <c r="U48" i="11"/>
  <c r="S48" i="11"/>
  <c r="Q48" i="11"/>
  <c r="O48" i="11"/>
  <c r="M48" i="11"/>
  <c r="K48" i="11"/>
  <c r="I48" i="11"/>
  <c r="W47" i="11"/>
  <c r="U47" i="11"/>
  <c r="S47" i="11"/>
  <c r="Q47" i="11"/>
  <c r="O47" i="11"/>
  <c r="M47" i="11"/>
  <c r="K47" i="11"/>
  <c r="I47" i="11"/>
  <c r="E47" i="11" s="1"/>
  <c r="W46" i="11"/>
  <c r="U46" i="11"/>
  <c r="S46" i="11"/>
  <c r="Q46" i="11"/>
  <c r="O46" i="11"/>
  <c r="M46" i="11"/>
  <c r="K46" i="11"/>
  <c r="I46" i="11"/>
  <c r="W45" i="11"/>
  <c r="U45" i="11"/>
  <c r="S45" i="11"/>
  <c r="Q45" i="11"/>
  <c r="O45" i="11"/>
  <c r="M45" i="11"/>
  <c r="K45" i="11"/>
  <c r="I45" i="11"/>
  <c r="W44" i="11"/>
  <c r="U44" i="11"/>
  <c r="S44" i="11"/>
  <c r="Q44" i="11"/>
  <c r="O44" i="11"/>
  <c r="M44" i="11"/>
  <c r="K44" i="11"/>
  <c r="I44" i="11"/>
  <c r="W43" i="11"/>
  <c r="U43" i="11"/>
  <c r="S43" i="11"/>
  <c r="Q43" i="11"/>
  <c r="O43" i="11"/>
  <c r="M43" i="11"/>
  <c r="K43" i="11"/>
  <c r="I43" i="11"/>
  <c r="E43" i="11" s="1"/>
  <c r="W42" i="11"/>
  <c r="U42" i="11"/>
  <c r="S42" i="11"/>
  <c r="Q42" i="11"/>
  <c r="O42" i="11"/>
  <c r="M42" i="11"/>
  <c r="K42" i="11"/>
  <c r="I42" i="11"/>
  <c r="W41" i="11"/>
  <c r="U41" i="11"/>
  <c r="S41" i="11"/>
  <c r="Q41" i="11"/>
  <c r="O41" i="11"/>
  <c r="M41" i="11"/>
  <c r="K41" i="11"/>
  <c r="I41" i="11"/>
  <c r="E41" i="11" s="1"/>
  <c r="W40" i="11"/>
  <c r="U40" i="11"/>
  <c r="S40" i="11"/>
  <c r="Q40" i="11"/>
  <c r="O40" i="11"/>
  <c r="M40" i="11"/>
  <c r="K40" i="11"/>
  <c r="I40" i="11"/>
  <c r="W39" i="11"/>
  <c r="U39" i="11"/>
  <c r="S39" i="11"/>
  <c r="Q39" i="11"/>
  <c r="O39" i="11"/>
  <c r="M39" i="11"/>
  <c r="K39" i="11"/>
  <c r="W38" i="11"/>
  <c r="U38" i="11"/>
  <c r="S38" i="11"/>
  <c r="Q38" i="11"/>
  <c r="O38" i="11"/>
  <c r="M38" i="11"/>
  <c r="K38" i="11"/>
  <c r="I38" i="11"/>
  <c r="E38" i="11"/>
  <c r="W37" i="11"/>
  <c r="U37" i="11"/>
  <c r="S37" i="11"/>
  <c r="Q37" i="11"/>
  <c r="O37" i="11"/>
  <c r="M37" i="11"/>
  <c r="K37" i="11"/>
  <c r="I37" i="11"/>
  <c r="E37" i="11" s="1"/>
  <c r="W36" i="11"/>
  <c r="U36" i="11"/>
  <c r="S36" i="11"/>
  <c r="Q36" i="11"/>
  <c r="O36" i="11"/>
  <c r="M36" i="11"/>
  <c r="K36" i="11"/>
  <c r="I36" i="11"/>
  <c r="W35" i="11"/>
  <c r="U35" i="11"/>
  <c r="S35" i="11"/>
  <c r="Q35" i="11"/>
  <c r="O35" i="11"/>
  <c r="M35" i="11"/>
  <c r="K35" i="11"/>
  <c r="I35" i="11"/>
  <c r="E35" i="11" s="1"/>
  <c r="U34" i="11"/>
  <c r="M34" i="11"/>
  <c r="K34" i="11"/>
  <c r="I34" i="11"/>
  <c r="W33" i="11"/>
  <c r="U33" i="11"/>
  <c r="S33" i="11"/>
  <c r="Q33" i="11"/>
  <c r="O33" i="11"/>
  <c r="M33" i="11"/>
  <c r="K33" i="11"/>
  <c r="I33" i="11"/>
  <c r="E33" i="11" s="1"/>
  <c r="W32" i="11"/>
  <c r="U32" i="11"/>
  <c r="S32" i="11"/>
  <c r="Q32" i="11"/>
  <c r="O32" i="11"/>
  <c r="M32" i="11"/>
  <c r="K32" i="11"/>
  <c r="I32" i="11"/>
  <c r="W31" i="11"/>
  <c r="U31" i="11"/>
  <c r="S31" i="11"/>
  <c r="Q31" i="11"/>
  <c r="O31" i="11"/>
  <c r="M31" i="11"/>
  <c r="K31" i="11"/>
  <c r="I31" i="11"/>
  <c r="E31" i="11" s="1"/>
  <c r="W30" i="11"/>
  <c r="U30" i="11"/>
  <c r="S30" i="11"/>
  <c r="Q30" i="11"/>
  <c r="O30" i="11"/>
  <c r="M30" i="11"/>
  <c r="K30" i="11"/>
  <c r="I30" i="11"/>
  <c r="E30" i="11" s="1"/>
  <c r="W29" i="11"/>
  <c r="U29" i="11"/>
  <c r="S29" i="11"/>
  <c r="Q29" i="11"/>
  <c r="O29" i="11"/>
  <c r="M29" i="11"/>
  <c r="K29" i="11"/>
  <c r="I29" i="11"/>
  <c r="W28" i="11"/>
  <c r="U28" i="11"/>
  <c r="S28" i="11"/>
  <c r="Q28" i="11"/>
  <c r="O28" i="11"/>
  <c r="M28" i="11"/>
  <c r="K28" i="11"/>
  <c r="I28" i="11"/>
  <c r="W27" i="11"/>
  <c r="U27" i="11"/>
  <c r="S27" i="11"/>
  <c r="Q27" i="11"/>
  <c r="O27" i="11"/>
  <c r="M27" i="11"/>
  <c r="K27" i="11"/>
  <c r="I27" i="11"/>
  <c r="W26" i="11"/>
  <c r="U26" i="11"/>
  <c r="S26" i="11"/>
  <c r="Q26" i="11"/>
  <c r="O26" i="11"/>
  <c r="M26" i="11"/>
  <c r="K26" i="11"/>
  <c r="I26" i="11"/>
  <c r="W25" i="11"/>
  <c r="U25" i="11"/>
  <c r="S25" i="11"/>
  <c r="Q25" i="11"/>
  <c r="O25" i="11"/>
  <c r="M25" i="11"/>
  <c r="K25" i="11"/>
  <c r="I25" i="11"/>
  <c r="W24" i="11"/>
  <c r="U24" i="11"/>
  <c r="S24" i="11"/>
  <c r="Q24" i="11"/>
  <c r="O24" i="11"/>
  <c r="M24" i="11"/>
  <c r="K24" i="11"/>
  <c r="I24" i="11"/>
  <c r="W23" i="11"/>
  <c r="U23" i="11"/>
  <c r="S23" i="11"/>
  <c r="Q23" i="11"/>
  <c r="O23" i="11"/>
  <c r="M23" i="11"/>
  <c r="K23" i="11"/>
  <c r="I23" i="11"/>
  <c r="W22" i="11"/>
  <c r="U22" i="11"/>
  <c r="S22" i="11"/>
  <c r="Q22" i="11"/>
  <c r="O22" i="11"/>
  <c r="M22" i="11"/>
  <c r="K22" i="11"/>
  <c r="I22" i="11"/>
  <c r="E22" i="11" s="1"/>
  <c r="W21" i="11"/>
  <c r="U21" i="11"/>
  <c r="S21" i="11"/>
  <c r="Q21" i="11"/>
  <c r="O21" i="11"/>
  <c r="M21" i="11"/>
  <c r="K21" i="11"/>
  <c r="I21" i="11"/>
  <c r="W20" i="11"/>
  <c r="U20" i="11"/>
  <c r="S20" i="11"/>
  <c r="Q20" i="11"/>
  <c r="O20" i="11"/>
  <c r="M20" i="11"/>
  <c r="K20" i="11"/>
  <c r="I20" i="11"/>
  <c r="W19" i="11"/>
  <c r="U19" i="11"/>
  <c r="S19" i="11"/>
  <c r="Q19" i="11"/>
  <c r="O19" i="11"/>
  <c r="M19" i="11"/>
  <c r="K19" i="11"/>
  <c r="I19" i="11"/>
  <c r="U18" i="11"/>
  <c r="Q18" i="11"/>
  <c r="I18" i="11"/>
  <c r="G18" i="11" a="1"/>
  <c r="G18" i="11" s="1"/>
  <c r="W17" i="11"/>
  <c r="U17" i="11"/>
  <c r="S17" i="11"/>
  <c r="Q17" i="11"/>
  <c r="O17" i="11"/>
  <c r="M17" i="11"/>
  <c r="K17" i="11"/>
  <c r="I17" i="11"/>
  <c r="W16" i="11"/>
  <c r="U16" i="11"/>
  <c r="S16" i="11"/>
  <c r="Q16" i="11"/>
  <c r="O16" i="11"/>
  <c r="M16" i="11"/>
  <c r="K16" i="11"/>
  <c r="I16" i="11"/>
  <c r="W15" i="11"/>
  <c r="U15" i="11"/>
  <c r="S15" i="11"/>
  <c r="Q15" i="11"/>
  <c r="O15" i="11"/>
  <c r="M15" i="11"/>
  <c r="K15" i="11"/>
  <c r="I15" i="11"/>
  <c r="W14" i="11"/>
  <c r="U14" i="11"/>
  <c r="S14" i="11"/>
  <c r="Q14" i="11"/>
  <c r="O14" i="11"/>
  <c r="M14" i="11"/>
  <c r="K14" i="11"/>
  <c r="I14" i="11"/>
  <c r="W13" i="11"/>
  <c r="U13" i="11"/>
  <c r="S13" i="11"/>
  <c r="Q13" i="11"/>
  <c r="O13" i="11"/>
  <c r="M13" i="11"/>
  <c r="K13" i="11"/>
  <c r="I13" i="11"/>
  <c r="W12" i="11"/>
  <c r="U12" i="11"/>
  <c r="S12" i="11"/>
  <c r="Q12" i="11"/>
  <c r="O12" i="11"/>
  <c r="M12" i="11"/>
  <c r="K12" i="11"/>
  <c r="I12" i="11"/>
  <c r="W11" i="11"/>
  <c r="U11" i="11"/>
  <c r="S11" i="11"/>
  <c r="Q11" i="11"/>
  <c r="O11" i="11"/>
  <c r="M11" i="11"/>
  <c r="K11" i="11"/>
  <c r="I11" i="11"/>
  <c r="W10" i="11"/>
  <c r="U10" i="11"/>
  <c r="S10" i="11"/>
  <c r="Q10" i="11"/>
  <c r="O10" i="11"/>
  <c r="M10" i="11"/>
  <c r="K10" i="11"/>
  <c r="I10" i="11"/>
  <c r="W9" i="11"/>
  <c r="U9" i="11"/>
  <c r="S9" i="11"/>
  <c r="Q9" i="11"/>
  <c r="O9" i="11"/>
  <c r="M9" i="11"/>
  <c r="K9" i="11"/>
  <c r="I9" i="11"/>
  <c r="W8" i="11"/>
  <c r="U8" i="11"/>
  <c r="S8" i="11"/>
  <c r="Q8" i="11"/>
  <c r="O8" i="11"/>
  <c r="M8" i="11"/>
  <c r="K8" i="11"/>
  <c r="I8" i="11"/>
  <c r="W7" i="11"/>
  <c r="U7" i="11"/>
  <c r="S7" i="11"/>
  <c r="Q7" i="11"/>
  <c r="O7" i="11"/>
  <c r="M7" i="11"/>
  <c r="K7" i="11"/>
  <c r="I7" i="11"/>
  <c r="W6" i="11"/>
  <c r="U6" i="11"/>
  <c r="S6" i="11"/>
  <c r="Q6" i="11"/>
  <c r="O6" i="11"/>
  <c r="M6" i="11"/>
  <c r="K6" i="11"/>
  <c r="I6" i="11"/>
  <c r="W5" i="11"/>
  <c r="U5" i="11"/>
  <c r="S5" i="11"/>
  <c r="Q5" i="11"/>
  <c r="O5" i="11"/>
  <c r="M5" i="11"/>
  <c r="K5" i="11"/>
  <c r="I5" i="11"/>
  <c r="W4" i="11"/>
  <c r="U4" i="11"/>
  <c r="S4" i="11"/>
  <c r="Q4" i="11"/>
  <c r="O4" i="11"/>
  <c r="M4" i="11"/>
  <c r="K4" i="11"/>
  <c r="I4" i="11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W164" i="10"/>
  <c r="U164" i="10"/>
  <c r="S164" i="10"/>
  <c r="Q164" i="10"/>
  <c r="O164" i="10"/>
  <c r="M164" i="10"/>
  <c r="K164" i="10"/>
  <c r="I164" i="10"/>
  <c r="E164" i="10" s="1"/>
  <c r="W163" i="10"/>
  <c r="U163" i="10"/>
  <c r="S163" i="10"/>
  <c r="Q163" i="10"/>
  <c r="O163" i="10"/>
  <c r="M163" i="10"/>
  <c r="K163" i="10"/>
  <c r="I163" i="10"/>
  <c r="E163" i="10" s="1"/>
  <c r="W162" i="10"/>
  <c r="U162" i="10"/>
  <c r="S162" i="10"/>
  <c r="Q162" i="10"/>
  <c r="O162" i="10"/>
  <c r="M162" i="10"/>
  <c r="K162" i="10"/>
  <c r="I162" i="10"/>
  <c r="W161" i="10"/>
  <c r="U161" i="10"/>
  <c r="S161" i="10"/>
  <c r="Q161" i="10"/>
  <c r="O161" i="10"/>
  <c r="M161" i="10"/>
  <c r="K161" i="10"/>
  <c r="I161" i="10"/>
  <c r="W160" i="10"/>
  <c r="U160" i="10"/>
  <c r="S160" i="10"/>
  <c r="Q160" i="10"/>
  <c r="O160" i="10"/>
  <c r="M160" i="10"/>
  <c r="K160" i="10"/>
  <c r="I160" i="10"/>
  <c r="W159" i="10"/>
  <c r="U159" i="10"/>
  <c r="S159" i="10"/>
  <c r="Q159" i="10"/>
  <c r="O159" i="10"/>
  <c r="M159" i="10"/>
  <c r="K159" i="10"/>
  <c r="I159" i="10"/>
  <c r="E159" i="10" s="1"/>
  <c r="W158" i="10"/>
  <c r="U158" i="10"/>
  <c r="S158" i="10"/>
  <c r="Q158" i="10"/>
  <c r="O158" i="10"/>
  <c r="M158" i="10"/>
  <c r="K158" i="10"/>
  <c r="I158" i="10"/>
  <c r="W157" i="10"/>
  <c r="U157" i="10"/>
  <c r="S157" i="10"/>
  <c r="Q157" i="10"/>
  <c r="O157" i="10"/>
  <c r="M157" i="10"/>
  <c r="E157" i="10" s="1"/>
  <c r="K157" i="10"/>
  <c r="I157" i="10"/>
  <c r="W156" i="10"/>
  <c r="U156" i="10"/>
  <c r="S156" i="10"/>
  <c r="Q156" i="10"/>
  <c r="O156" i="10"/>
  <c r="M156" i="10"/>
  <c r="K156" i="10"/>
  <c r="I156" i="10"/>
  <c r="W155" i="10"/>
  <c r="U155" i="10"/>
  <c r="S155" i="10"/>
  <c r="Q155" i="10"/>
  <c r="O155" i="10"/>
  <c r="M155" i="10"/>
  <c r="K155" i="10"/>
  <c r="I155" i="10"/>
  <c r="W154" i="10"/>
  <c r="U154" i="10"/>
  <c r="S154" i="10"/>
  <c r="Q154" i="10"/>
  <c r="O154" i="10"/>
  <c r="M154" i="10"/>
  <c r="K154" i="10"/>
  <c r="I154" i="10"/>
  <c r="W153" i="10"/>
  <c r="U153" i="10"/>
  <c r="S153" i="10"/>
  <c r="Q153" i="10"/>
  <c r="O153" i="10"/>
  <c r="M153" i="10"/>
  <c r="K153" i="10"/>
  <c r="I153" i="10"/>
  <c r="W152" i="10"/>
  <c r="U152" i="10"/>
  <c r="S152" i="10"/>
  <c r="Q152" i="10"/>
  <c r="O152" i="10"/>
  <c r="M152" i="10"/>
  <c r="K152" i="10"/>
  <c r="I152" i="10"/>
  <c r="W151" i="10"/>
  <c r="U151" i="10"/>
  <c r="S151" i="10"/>
  <c r="Q151" i="10"/>
  <c r="O151" i="10"/>
  <c r="M151" i="10"/>
  <c r="K151" i="10"/>
  <c r="I151" i="10"/>
  <c r="W150" i="10"/>
  <c r="U150" i="10"/>
  <c r="S150" i="10"/>
  <c r="Q150" i="10"/>
  <c r="O150" i="10"/>
  <c r="M150" i="10"/>
  <c r="K150" i="10"/>
  <c r="I150" i="10"/>
  <c r="W149" i="10"/>
  <c r="U149" i="10"/>
  <c r="S149" i="10"/>
  <c r="Q149" i="10"/>
  <c r="O149" i="10"/>
  <c r="M149" i="10"/>
  <c r="K149" i="10"/>
  <c r="I149" i="10"/>
  <c r="E149" i="10"/>
  <c r="W148" i="10"/>
  <c r="U148" i="10"/>
  <c r="S148" i="10"/>
  <c r="Q148" i="10"/>
  <c r="O148" i="10"/>
  <c r="M148" i="10"/>
  <c r="K148" i="10"/>
  <c r="I148" i="10"/>
  <c r="E148" i="10" s="1"/>
  <c r="W147" i="10"/>
  <c r="U147" i="10"/>
  <c r="S147" i="10"/>
  <c r="Q147" i="10"/>
  <c r="O147" i="10"/>
  <c r="M147" i="10"/>
  <c r="K147" i="10"/>
  <c r="I147" i="10"/>
  <c r="W146" i="10"/>
  <c r="U146" i="10"/>
  <c r="S146" i="10"/>
  <c r="Q146" i="10"/>
  <c r="O146" i="10"/>
  <c r="M146" i="10"/>
  <c r="K146" i="10"/>
  <c r="I146" i="10"/>
  <c r="W145" i="10"/>
  <c r="U145" i="10"/>
  <c r="S145" i="10"/>
  <c r="Q145" i="10"/>
  <c r="O145" i="10"/>
  <c r="M145" i="10"/>
  <c r="K145" i="10"/>
  <c r="I145" i="10"/>
  <c r="W144" i="10"/>
  <c r="U144" i="10"/>
  <c r="S144" i="10"/>
  <c r="Q144" i="10"/>
  <c r="O144" i="10"/>
  <c r="M144" i="10"/>
  <c r="K144" i="10"/>
  <c r="E144" i="10" s="1"/>
  <c r="I144" i="10"/>
  <c r="W143" i="10"/>
  <c r="U143" i="10"/>
  <c r="S143" i="10"/>
  <c r="Q143" i="10"/>
  <c r="O143" i="10"/>
  <c r="M143" i="10"/>
  <c r="K143" i="10"/>
  <c r="I143" i="10"/>
  <c r="W142" i="10"/>
  <c r="U142" i="10"/>
  <c r="S142" i="10"/>
  <c r="Q142" i="10"/>
  <c r="O142" i="10"/>
  <c r="M142" i="10"/>
  <c r="K142" i="10"/>
  <c r="I142" i="10"/>
  <c r="W141" i="10"/>
  <c r="U141" i="10"/>
  <c r="S141" i="10"/>
  <c r="Q141" i="10"/>
  <c r="O141" i="10"/>
  <c r="M141" i="10"/>
  <c r="K141" i="10"/>
  <c r="I141" i="10"/>
  <c r="E141" i="10" s="1"/>
  <c r="W140" i="10"/>
  <c r="U140" i="10"/>
  <c r="S140" i="10"/>
  <c r="Q140" i="10"/>
  <c r="O140" i="10"/>
  <c r="M140" i="10"/>
  <c r="E140" i="10" s="1"/>
  <c r="K140" i="10"/>
  <c r="I140" i="10"/>
  <c r="W139" i="10"/>
  <c r="U139" i="10"/>
  <c r="S139" i="10"/>
  <c r="Q139" i="10"/>
  <c r="O139" i="10"/>
  <c r="M139" i="10"/>
  <c r="K139" i="10"/>
  <c r="I139" i="10"/>
  <c r="W138" i="10"/>
  <c r="U138" i="10"/>
  <c r="S138" i="10"/>
  <c r="Q138" i="10"/>
  <c r="O138" i="10"/>
  <c r="M138" i="10"/>
  <c r="K138" i="10"/>
  <c r="I138" i="10"/>
  <c r="W137" i="10"/>
  <c r="U137" i="10"/>
  <c r="S137" i="10"/>
  <c r="Q137" i="10"/>
  <c r="O137" i="10"/>
  <c r="M137" i="10"/>
  <c r="K137" i="10"/>
  <c r="I137" i="10"/>
  <c r="W136" i="10"/>
  <c r="U136" i="10"/>
  <c r="S136" i="10"/>
  <c r="Q136" i="10"/>
  <c r="O136" i="10"/>
  <c r="M136" i="10"/>
  <c r="K136" i="10"/>
  <c r="I136" i="10"/>
  <c r="W135" i="10"/>
  <c r="U135" i="10"/>
  <c r="S135" i="10"/>
  <c r="Q135" i="10"/>
  <c r="O135" i="10"/>
  <c r="M135" i="10"/>
  <c r="K135" i="10"/>
  <c r="I135" i="10"/>
  <c r="W134" i="10"/>
  <c r="U134" i="10"/>
  <c r="S134" i="10"/>
  <c r="Q134" i="10"/>
  <c r="O134" i="10"/>
  <c r="M134" i="10"/>
  <c r="K134" i="10"/>
  <c r="I134" i="10"/>
  <c r="W133" i="10"/>
  <c r="U133" i="10"/>
  <c r="S133" i="10"/>
  <c r="Q133" i="10"/>
  <c r="O133" i="10"/>
  <c r="M133" i="10"/>
  <c r="K133" i="10"/>
  <c r="I133" i="10"/>
  <c r="E133" i="10"/>
  <c r="U132" i="10"/>
  <c r="K132" i="10"/>
  <c r="E132" i="10"/>
  <c r="U131" i="10"/>
  <c r="K131" i="10"/>
  <c r="E131" i="10" s="1"/>
  <c r="W130" i="10"/>
  <c r="U130" i="10"/>
  <c r="S130" i="10"/>
  <c r="Q130" i="10"/>
  <c r="O130" i="10"/>
  <c r="M130" i="10"/>
  <c r="E130" i="10" s="1"/>
  <c r="K130" i="10"/>
  <c r="I130" i="10"/>
  <c r="W129" i="10"/>
  <c r="U129" i="10"/>
  <c r="S129" i="10"/>
  <c r="Q129" i="10"/>
  <c r="O129" i="10"/>
  <c r="M129" i="10"/>
  <c r="K129" i="10"/>
  <c r="I129" i="10"/>
  <c r="W128" i="10"/>
  <c r="U128" i="10"/>
  <c r="S128" i="10"/>
  <c r="Q128" i="10"/>
  <c r="O128" i="10"/>
  <c r="M128" i="10"/>
  <c r="K128" i="10"/>
  <c r="I128" i="10"/>
  <c r="W127" i="10"/>
  <c r="U127" i="10"/>
  <c r="S127" i="10"/>
  <c r="Q127" i="10"/>
  <c r="O127" i="10"/>
  <c r="M127" i="10"/>
  <c r="K127" i="10"/>
  <c r="I127" i="10"/>
  <c r="W126" i="10"/>
  <c r="U126" i="10"/>
  <c r="S126" i="10"/>
  <c r="Q126" i="10"/>
  <c r="O126" i="10"/>
  <c r="M126" i="10"/>
  <c r="K126" i="10"/>
  <c r="I126" i="10"/>
  <c r="U125" i="10"/>
  <c r="K125" i="10"/>
  <c r="U124" i="10"/>
  <c r="K124" i="10"/>
  <c r="E124" i="10"/>
  <c r="W123" i="10"/>
  <c r="U123" i="10"/>
  <c r="S123" i="10"/>
  <c r="Q123" i="10"/>
  <c r="O123" i="10"/>
  <c r="M123" i="10"/>
  <c r="K123" i="10"/>
  <c r="I123" i="10"/>
  <c r="E123" i="10" s="1"/>
  <c r="W122" i="10"/>
  <c r="U122" i="10"/>
  <c r="S122" i="10"/>
  <c r="Q122" i="10"/>
  <c r="O122" i="10"/>
  <c r="M122" i="10"/>
  <c r="K122" i="10"/>
  <c r="I122" i="10"/>
  <c r="W121" i="10"/>
  <c r="U121" i="10"/>
  <c r="S121" i="10"/>
  <c r="Q121" i="10"/>
  <c r="O121" i="10"/>
  <c r="M121" i="10"/>
  <c r="K121" i="10"/>
  <c r="I121" i="10"/>
  <c r="E121" i="10" s="1"/>
  <c r="W120" i="10"/>
  <c r="U120" i="10"/>
  <c r="S120" i="10"/>
  <c r="Q120" i="10"/>
  <c r="O120" i="10"/>
  <c r="M120" i="10"/>
  <c r="K120" i="10"/>
  <c r="I120" i="10"/>
  <c r="W119" i="10"/>
  <c r="U119" i="10"/>
  <c r="S119" i="10"/>
  <c r="Q119" i="10"/>
  <c r="O119" i="10"/>
  <c r="M119" i="10"/>
  <c r="K119" i="10"/>
  <c r="I119" i="10"/>
  <c r="W118" i="10"/>
  <c r="U118" i="10"/>
  <c r="S118" i="10"/>
  <c r="Q118" i="10"/>
  <c r="O118" i="10"/>
  <c r="M118" i="10"/>
  <c r="K118" i="10"/>
  <c r="I118" i="10"/>
  <c r="E118" i="10" s="1"/>
  <c r="W117" i="10"/>
  <c r="U117" i="10"/>
  <c r="S117" i="10"/>
  <c r="Q117" i="10"/>
  <c r="O117" i="10"/>
  <c r="M117" i="10"/>
  <c r="K117" i="10"/>
  <c r="I117" i="10"/>
  <c r="E117" i="10" s="1"/>
  <c r="W116" i="10"/>
  <c r="U116" i="10"/>
  <c r="S116" i="10"/>
  <c r="Q116" i="10"/>
  <c r="O116" i="10"/>
  <c r="M116" i="10"/>
  <c r="K116" i="10"/>
  <c r="I116" i="10"/>
  <c r="E116" i="10" s="1"/>
  <c r="W115" i="10"/>
  <c r="U115" i="10"/>
  <c r="S115" i="10"/>
  <c r="Q115" i="10"/>
  <c r="O115" i="10"/>
  <c r="M115" i="10"/>
  <c r="K115" i="10"/>
  <c r="I115" i="10"/>
  <c r="W114" i="10"/>
  <c r="U114" i="10"/>
  <c r="S114" i="10"/>
  <c r="Q114" i="10"/>
  <c r="O114" i="10"/>
  <c r="M114" i="10"/>
  <c r="E114" i="10" s="1"/>
  <c r="K114" i="10"/>
  <c r="I114" i="10"/>
  <c r="W113" i="10"/>
  <c r="U113" i="10"/>
  <c r="S113" i="10"/>
  <c r="Q113" i="10"/>
  <c r="O113" i="10"/>
  <c r="M113" i="10"/>
  <c r="K113" i="10"/>
  <c r="I113" i="10"/>
  <c r="U112" i="10"/>
  <c r="K112" i="10"/>
  <c r="E112" i="10" s="1"/>
  <c r="W111" i="10"/>
  <c r="U111" i="10"/>
  <c r="S111" i="10"/>
  <c r="Q111" i="10"/>
  <c r="O111" i="10"/>
  <c r="M111" i="10"/>
  <c r="K111" i="10"/>
  <c r="I111" i="10"/>
  <c r="W110" i="10"/>
  <c r="U110" i="10"/>
  <c r="S110" i="10"/>
  <c r="Q110" i="10"/>
  <c r="O110" i="10"/>
  <c r="M110" i="10"/>
  <c r="K110" i="10"/>
  <c r="I110" i="10"/>
  <c r="W109" i="10"/>
  <c r="U109" i="10"/>
  <c r="S109" i="10"/>
  <c r="Q109" i="10"/>
  <c r="O109" i="10"/>
  <c r="M109" i="10"/>
  <c r="K109" i="10"/>
  <c r="I109" i="10"/>
  <c r="E109" i="10" s="1"/>
  <c r="U108" i="10"/>
  <c r="E108" i="10" s="1"/>
  <c r="U107" i="10"/>
  <c r="E107" i="10" s="1"/>
  <c r="W106" i="10"/>
  <c r="U106" i="10"/>
  <c r="S106" i="10"/>
  <c r="Q106" i="10"/>
  <c r="O106" i="10"/>
  <c r="M106" i="10"/>
  <c r="E106" i="10" s="1"/>
  <c r="K106" i="10"/>
  <c r="I106" i="10"/>
  <c r="W105" i="10"/>
  <c r="U105" i="10"/>
  <c r="S105" i="10"/>
  <c r="Q105" i="10"/>
  <c r="O105" i="10"/>
  <c r="M105" i="10"/>
  <c r="K105" i="10"/>
  <c r="I105" i="10"/>
  <c r="W104" i="10"/>
  <c r="U104" i="10"/>
  <c r="S104" i="10"/>
  <c r="Q104" i="10"/>
  <c r="O104" i="10"/>
  <c r="M104" i="10"/>
  <c r="K104" i="10"/>
  <c r="W103" i="10"/>
  <c r="U103" i="10"/>
  <c r="S103" i="10"/>
  <c r="Q103" i="10"/>
  <c r="O103" i="10"/>
  <c r="M103" i="10"/>
  <c r="K103" i="10"/>
  <c r="E103" i="10" s="1"/>
  <c r="I103" i="10"/>
  <c r="W102" i="10"/>
  <c r="U102" i="10"/>
  <c r="S102" i="10"/>
  <c r="Q102" i="10"/>
  <c r="O102" i="10"/>
  <c r="M102" i="10"/>
  <c r="K102" i="10"/>
  <c r="I102" i="10"/>
  <c r="W101" i="10"/>
  <c r="U101" i="10"/>
  <c r="S101" i="10"/>
  <c r="Q101" i="10"/>
  <c r="O101" i="10"/>
  <c r="M101" i="10"/>
  <c r="K101" i="10"/>
  <c r="E101" i="10" s="1"/>
  <c r="I101" i="10"/>
  <c r="W100" i="10"/>
  <c r="U100" i="10"/>
  <c r="S100" i="10"/>
  <c r="Q100" i="10"/>
  <c r="O100" i="10"/>
  <c r="M100" i="10"/>
  <c r="K100" i="10"/>
  <c r="I100" i="10"/>
  <c r="W99" i="10"/>
  <c r="U99" i="10"/>
  <c r="S99" i="10"/>
  <c r="Q99" i="10"/>
  <c r="O99" i="10"/>
  <c r="M99" i="10"/>
  <c r="K99" i="10"/>
  <c r="E99" i="10" s="1"/>
  <c r="I99" i="10"/>
  <c r="W98" i="10"/>
  <c r="U98" i="10"/>
  <c r="S98" i="10"/>
  <c r="Q98" i="10"/>
  <c r="O98" i="10"/>
  <c r="M98" i="10"/>
  <c r="K98" i="10"/>
  <c r="I98" i="10"/>
  <c r="W97" i="10"/>
  <c r="U97" i="10"/>
  <c r="S97" i="10"/>
  <c r="Q97" i="10"/>
  <c r="O97" i="10"/>
  <c r="M97" i="10"/>
  <c r="K97" i="10"/>
  <c r="W96" i="10"/>
  <c r="U96" i="10"/>
  <c r="S96" i="10"/>
  <c r="Q96" i="10"/>
  <c r="O96" i="10"/>
  <c r="M96" i="10"/>
  <c r="K96" i="10"/>
  <c r="I96" i="10"/>
  <c r="W95" i="10"/>
  <c r="U95" i="10"/>
  <c r="S95" i="10"/>
  <c r="Q95" i="10"/>
  <c r="O95" i="10"/>
  <c r="M95" i="10"/>
  <c r="K95" i="10"/>
  <c r="I95" i="10"/>
  <c r="E95" i="10" s="1"/>
  <c r="W94" i="10"/>
  <c r="U94" i="10"/>
  <c r="S94" i="10"/>
  <c r="Q94" i="10"/>
  <c r="O94" i="10"/>
  <c r="M94" i="10"/>
  <c r="K94" i="10"/>
  <c r="I94" i="10"/>
  <c r="E94" i="10" s="1"/>
  <c r="W93" i="10"/>
  <c r="U93" i="10"/>
  <c r="S93" i="10"/>
  <c r="Q93" i="10"/>
  <c r="O93" i="10"/>
  <c r="M93" i="10"/>
  <c r="K93" i="10"/>
  <c r="E93" i="10" s="1"/>
  <c r="I93" i="10"/>
  <c r="W92" i="10"/>
  <c r="U92" i="10"/>
  <c r="S92" i="10"/>
  <c r="Q92" i="10"/>
  <c r="O92" i="10"/>
  <c r="M92" i="10"/>
  <c r="K92" i="10"/>
  <c r="I92" i="10"/>
  <c r="W91" i="10"/>
  <c r="U91" i="10"/>
  <c r="S91" i="10"/>
  <c r="Q91" i="10"/>
  <c r="O91" i="10"/>
  <c r="M91" i="10"/>
  <c r="E91" i="10" s="1"/>
  <c r="K91" i="10"/>
  <c r="I91" i="10"/>
  <c r="W90" i="10"/>
  <c r="U90" i="10"/>
  <c r="S90" i="10"/>
  <c r="Q90" i="10"/>
  <c r="O90" i="10"/>
  <c r="M90" i="10"/>
  <c r="K90" i="10"/>
  <c r="I90" i="10"/>
  <c r="W89" i="10"/>
  <c r="U89" i="10"/>
  <c r="S89" i="10"/>
  <c r="Q89" i="10"/>
  <c r="O89" i="10"/>
  <c r="M89" i="10"/>
  <c r="K89" i="10"/>
  <c r="I89" i="10"/>
  <c r="W88" i="10"/>
  <c r="U88" i="10"/>
  <c r="S88" i="10"/>
  <c r="Q88" i="10"/>
  <c r="O88" i="10"/>
  <c r="M88" i="10"/>
  <c r="E88" i="10" s="1"/>
  <c r="K88" i="10"/>
  <c r="W87" i="10"/>
  <c r="U87" i="10"/>
  <c r="S87" i="10"/>
  <c r="Q87" i="10"/>
  <c r="O87" i="10"/>
  <c r="M87" i="10"/>
  <c r="K87" i="10"/>
  <c r="W86" i="10"/>
  <c r="U86" i="10"/>
  <c r="S86" i="10"/>
  <c r="Q86" i="10"/>
  <c r="O86" i="10"/>
  <c r="M86" i="10"/>
  <c r="K86" i="10"/>
  <c r="W85" i="10"/>
  <c r="U85" i="10"/>
  <c r="S85" i="10"/>
  <c r="Q85" i="10"/>
  <c r="O85" i="10"/>
  <c r="M85" i="10"/>
  <c r="K85" i="10"/>
  <c r="I85" i="10"/>
  <c r="W84" i="10"/>
  <c r="U84" i="10"/>
  <c r="S84" i="10"/>
  <c r="Q84" i="10"/>
  <c r="O84" i="10"/>
  <c r="M84" i="10"/>
  <c r="K84" i="10"/>
  <c r="I84" i="10"/>
  <c r="W83" i="10"/>
  <c r="U83" i="10"/>
  <c r="S83" i="10"/>
  <c r="Q83" i="10"/>
  <c r="O83" i="10"/>
  <c r="M83" i="10"/>
  <c r="K83" i="10"/>
  <c r="I83" i="10"/>
  <c r="W82" i="10"/>
  <c r="U82" i="10"/>
  <c r="S82" i="10"/>
  <c r="Q82" i="10"/>
  <c r="O82" i="10"/>
  <c r="M82" i="10"/>
  <c r="K82" i="10"/>
  <c r="I82" i="10"/>
  <c r="U81" i="10"/>
  <c r="S81" i="10"/>
  <c r="U80" i="10"/>
  <c r="M80" i="10"/>
  <c r="K80" i="10"/>
  <c r="E80" i="10" s="1"/>
  <c r="I80" i="10"/>
  <c r="W79" i="10"/>
  <c r="U79" i="10"/>
  <c r="S79" i="10"/>
  <c r="Q79" i="10"/>
  <c r="O79" i="10"/>
  <c r="M79" i="10"/>
  <c r="K79" i="10"/>
  <c r="I79" i="10"/>
  <c r="W78" i="10"/>
  <c r="U78" i="10"/>
  <c r="S78" i="10"/>
  <c r="Q78" i="10"/>
  <c r="O78" i="10"/>
  <c r="M78" i="10"/>
  <c r="K78" i="10"/>
  <c r="E78" i="10" s="1"/>
  <c r="I78" i="10"/>
  <c r="W77" i="10"/>
  <c r="U77" i="10"/>
  <c r="S77" i="10"/>
  <c r="Q77" i="10"/>
  <c r="O77" i="10"/>
  <c r="M77" i="10"/>
  <c r="K77" i="10"/>
  <c r="I77" i="10"/>
  <c r="W76" i="10"/>
  <c r="U76" i="10"/>
  <c r="S76" i="10"/>
  <c r="Q76" i="10"/>
  <c r="O76" i="10"/>
  <c r="M76" i="10"/>
  <c r="K76" i="10"/>
  <c r="I76" i="10"/>
  <c r="W75" i="10"/>
  <c r="U75" i="10"/>
  <c r="S75" i="10"/>
  <c r="Q75" i="10"/>
  <c r="O75" i="10"/>
  <c r="M75" i="10"/>
  <c r="K75" i="10"/>
  <c r="I75" i="10"/>
  <c r="W74" i="10"/>
  <c r="U74" i="10"/>
  <c r="S74" i="10"/>
  <c r="Q74" i="10"/>
  <c r="O74" i="10"/>
  <c r="M74" i="10"/>
  <c r="K74" i="10"/>
  <c r="I74" i="10"/>
  <c r="U73" i="10"/>
  <c r="S73" i="10"/>
  <c r="E73" i="10"/>
  <c r="W72" i="10"/>
  <c r="U72" i="10"/>
  <c r="S72" i="10"/>
  <c r="Q72" i="10"/>
  <c r="O72" i="10"/>
  <c r="M72" i="10"/>
  <c r="K72" i="10"/>
  <c r="I72" i="10"/>
  <c r="E72" i="10" s="1"/>
  <c r="W71" i="10"/>
  <c r="U71" i="10"/>
  <c r="S71" i="10"/>
  <c r="Q71" i="10"/>
  <c r="O71" i="10"/>
  <c r="M71" i="10"/>
  <c r="K71" i="10"/>
  <c r="I71" i="10"/>
  <c r="W70" i="10"/>
  <c r="U70" i="10"/>
  <c r="S70" i="10"/>
  <c r="Q70" i="10"/>
  <c r="O70" i="10"/>
  <c r="M70" i="10"/>
  <c r="K70" i="10"/>
  <c r="I70" i="10"/>
  <c r="W69" i="10"/>
  <c r="U69" i="10"/>
  <c r="S69" i="10"/>
  <c r="Q69" i="10"/>
  <c r="O69" i="10"/>
  <c r="M69" i="10"/>
  <c r="K69" i="10"/>
  <c r="I69" i="10"/>
  <c r="W68" i="10"/>
  <c r="U68" i="10"/>
  <c r="S68" i="10"/>
  <c r="Q68" i="10"/>
  <c r="O68" i="10"/>
  <c r="M68" i="10"/>
  <c r="K68" i="10"/>
  <c r="I68" i="10"/>
  <c r="W67" i="10"/>
  <c r="U67" i="10"/>
  <c r="S67" i="10"/>
  <c r="Q67" i="10"/>
  <c r="O67" i="10"/>
  <c r="M67" i="10"/>
  <c r="K67" i="10"/>
  <c r="I67" i="10"/>
  <c r="W66" i="10"/>
  <c r="U66" i="10"/>
  <c r="S66" i="10"/>
  <c r="Q66" i="10"/>
  <c r="O66" i="10"/>
  <c r="M66" i="10"/>
  <c r="K66" i="10"/>
  <c r="I66" i="10"/>
  <c r="U65" i="10"/>
  <c r="M65" i="10"/>
  <c r="K65" i="10"/>
  <c r="I65" i="10"/>
  <c r="W64" i="10"/>
  <c r="U64" i="10"/>
  <c r="S64" i="10"/>
  <c r="Q64" i="10"/>
  <c r="O64" i="10"/>
  <c r="M64" i="10"/>
  <c r="K64" i="10"/>
  <c r="I64" i="10"/>
  <c r="W63" i="10"/>
  <c r="U63" i="10"/>
  <c r="S63" i="10"/>
  <c r="Q63" i="10"/>
  <c r="O63" i="10"/>
  <c r="M63" i="10"/>
  <c r="K63" i="10"/>
  <c r="I63" i="10"/>
  <c r="W62" i="10"/>
  <c r="U62" i="10"/>
  <c r="S62" i="10"/>
  <c r="Q62" i="10"/>
  <c r="O62" i="10"/>
  <c r="M62" i="10"/>
  <c r="K62" i="10"/>
  <c r="I62" i="10"/>
  <c r="W61" i="10"/>
  <c r="U61" i="10"/>
  <c r="S61" i="10"/>
  <c r="Q61" i="10"/>
  <c r="O61" i="10"/>
  <c r="M61" i="10"/>
  <c r="K61" i="10"/>
  <c r="I61" i="10"/>
  <c r="W60" i="10"/>
  <c r="U60" i="10"/>
  <c r="S60" i="10"/>
  <c r="Q60" i="10"/>
  <c r="O60" i="10"/>
  <c r="M60" i="10"/>
  <c r="K60" i="10"/>
  <c r="I60" i="10"/>
  <c r="U59" i="10"/>
  <c r="M59" i="10"/>
  <c r="K59" i="10"/>
  <c r="I59" i="10"/>
  <c r="W58" i="10"/>
  <c r="U58" i="10"/>
  <c r="S58" i="10"/>
  <c r="Q58" i="10"/>
  <c r="O58" i="10"/>
  <c r="M58" i="10"/>
  <c r="K58" i="10"/>
  <c r="I58" i="10"/>
  <c r="W57" i="10"/>
  <c r="U57" i="10"/>
  <c r="S57" i="10"/>
  <c r="Q57" i="10"/>
  <c r="O57" i="10"/>
  <c r="M57" i="10"/>
  <c r="K57" i="10"/>
  <c r="I57" i="10"/>
  <c r="E57" i="10" s="1"/>
  <c r="W56" i="10"/>
  <c r="U56" i="10"/>
  <c r="S56" i="10"/>
  <c r="Q56" i="10"/>
  <c r="O56" i="10"/>
  <c r="M56" i="10"/>
  <c r="K56" i="10"/>
  <c r="I56" i="10"/>
  <c r="W55" i="10"/>
  <c r="U55" i="10"/>
  <c r="S55" i="10"/>
  <c r="Q55" i="10"/>
  <c r="O55" i="10"/>
  <c r="M55" i="10"/>
  <c r="K55" i="10"/>
  <c r="I55" i="10"/>
  <c r="E55" i="10" s="1"/>
  <c r="W54" i="10"/>
  <c r="U54" i="10"/>
  <c r="S54" i="10"/>
  <c r="Q54" i="10"/>
  <c r="O54" i="10"/>
  <c r="M54" i="10"/>
  <c r="K54" i="10"/>
  <c r="I54" i="10"/>
  <c r="W53" i="10"/>
  <c r="U53" i="10"/>
  <c r="S53" i="10"/>
  <c r="Q53" i="10"/>
  <c r="O53" i="10"/>
  <c r="M53" i="10"/>
  <c r="K53" i="10"/>
  <c r="I53" i="10"/>
  <c r="W52" i="10"/>
  <c r="U52" i="10"/>
  <c r="S52" i="10"/>
  <c r="Q52" i="10"/>
  <c r="O52" i="10"/>
  <c r="M52" i="10"/>
  <c r="K52" i="10"/>
  <c r="I52" i="10"/>
  <c r="W51" i="10"/>
  <c r="U51" i="10"/>
  <c r="S51" i="10"/>
  <c r="Q51" i="10"/>
  <c r="O51" i="10"/>
  <c r="M51" i="10"/>
  <c r="K51" i="10"/>
  <c r="I51" i="10"/>
  <c r="W50" i="10"/>
  <c r="U50" i="10"/>
  <c r="S50" i="10"/>
  <c r="Q50" i="10"/>
  <c r="O50" i="10"/>
  <c r="M50" i="10"/>
  <c r="K50" i="10"/>
  <c r="I50" i="10"/>
  <c r="W49" i="10"/>
  <c r="U49" i="10"/>
  <c r="S49" i="10"/>
  <c r="Q49" i="10"/>
  <c r="O49" i="10"/>
  <c r="M49" i="10"/>
  <c r="K49" i="10"/>
  <c r="I49" i="10"/>
  <c r="W48" i="10"/>
  <c r="U48" i="10"/>
  <c r="S48" i="10"/>
  <c r="Q48" i="10"/>
  <c r="O48" i="10"/>
  <c r="M48" i="10"/>
  <c r="K48" i="10"/>
  <c r="I48" i="10"/>
  <c r="W47" i="10"/>
  <c r="U47" i="10"/>
  <c r="S47" i="10"/>
  <c r="Q47" i="10"/>
  <c r="O47" i="10"/>
  <c r="M47" i="10"/>
  <c r="K47" i="10"/>
  <c r="I47" i="10"/>
  <c r="W46" i="10"/>
  <c r="U46" i="10"/>
  <c r="S46" i="10"/>
  <c r="Q46" i="10"/>
  <c r="O46" i="10"/>
  <c r="M46" i="10"/>
  <c r="K46" i="10"/>
  <c r="I46" i="10"/>
  <c r="W45" i="10"/>
  <c r="U45" i="10"/>
  <c r="S45" i="10"/>
  <c r="Q45" i="10"/>
  <c r="O45" i="10"/>
  <c r="M45" i="10"/>
  <c r="K45" i="10"/>
  <c r="I45" i="10"/>
  <c r="W44" i="10"/>
  <c r="U44" i="10"/>
  <c r="S44" i="10"/>
  <c r="Q44" i="10"/>
  <c r="O44" i="10"/>
  <c r="M44" i="10"/>
  <c r="K44" i="10"/>
  <c r="I44" i="10"/>
  <c r="W43" i="10"/>
  <c r="U43" i="10"/>
  <c r="S43" i="10"/>
  <c r="Q43" i="10"/>
  <c r="O43" i="10"/>
  <c r="M43" i="10"/>
  <c r="K43" i="10"/>
  <c r="I43" i="10"/>
  <c r="W42" i="10"/>
  <c r="U42" i="10"/>
  <c r="S42" i="10"/>
  <c r="Q42" i="10"/>
  <c r="O42" i="10"/>
  <c r="M42" i="10"/>
  <c r="K42" i="10"/>
  <c r="I42" i="10"/>
  <c r="W41" i="10"/>
  <c r="U41" i="10"/>
  <c r="S41" i="10"/>
  <c r="Q41" i="10"/>
  <c r="O41" i="10"/>
  <c r="M41" i="10"/>
  <c r="E41" i="10" s="1"/>
  <c r="K41" i="10"/>
  <c r="I41" i="10"/>
  <c r="W40" i="10"/>
  <c r="U40" i="10"/>
  <c r="S40" i="10"/>
  <c r="Q40" i="10"/>
  <c r="O40" i="10"/>
  <c r="M40" i="10"/>
  <c r="K40" i="10"/>
  <c r="I40" i="10"/>
  <c r="W39" i="10"/>
  <c r="U39" i="10"/>
  <c r="S39" i="10"/>
  <c r="Q39" i="10"/>
  <c r="O39" i="10"/>
  <c r="M39" i="10"/>
  <c r="K39" i="10"/>
  <c r="I39" i="10"/>
  <c r="E39" i="10"/>
  <c r="W38" i="10"/>
  <c r="U38" i="10"/>
  <c r="S38" i="10"/>
  <c r="Q38" i="10"/>
  <c r="O38" i="10"/>
  <c r="M38" i="10"/>
  <c r="K38" i="10"/>
  <c r="I38" i="10"/>
  <c r="E38" i="10" s="1"/>
  <c r="W37" i="10"/>
  <c r="U37" i="10"/>
  <c r="S37" i="10"/>
  <c r="Q37" i="10"/>
  <c r="O37" i="10"/>
  <c r="M37" i="10"/>
  <c r="K37" i="10"/>
  <c r="I37" i="10"/>
  <c r="W36" i="10"/>
  <c r="U36" i="10"/>
  <c r="S36" i="10"/>
  <c r="Q36" i="10"/>
  <c r="O36" i="10"/>
  <c r="M36" i="10"/>
  <c r="K36" i="10"/>
  <c r="W35" i="10"/>
  <c r="U35" i="10"/>
  <c r="S35" i="10"/>
  <c r="Q35" i="10"/>
  <c r="O35" i="10"/>
  <c r="M35" i="10"/>
  <c r="K35" i="10"/>
  <c r="I35" i="10"/>
  <c r="E35" i="10"/>
  <c r="U34" i="10"/>
  <c r="S34" i="10"/>
  <c r="Q34" i="10"/>
  <c r="I34" i="10"/>
  <c r="E34" i="10" s="1"/>
  <c r="W33" i="10"/>
  <c r="U33" i="10"/>
  <c r="S33" i="10"/>
  <c r="Q33" i="10"/>
  <c r="O33" i="10"/>
  <c r="M33" i="10"/>
  <c r="K33" i="10"/>
  <c r="I33" i="10"/>
  <c r="W32" i="10"/>
  <c r="U32" i="10"/>
  <c r="S32" i="10"/>
  <c r="Q32" i="10"/>
  <c r="O32" i="10"/>
  <c r="M32" i="10"/>
  <c r="K32" i="10"/>
  <c r="I32" i="10"/>
  <c r="U31" i="10"/>
  <c r="S31" i="10"/>
  <c r="I31" i="10"/>
  <c r="E31" i="10" s="1"/>
  <c r="W30" i="10"/>
  <c r="U30" i="10"/>
  <c r="S30" i="10"/>
  <c r="Q30" i="10"/>
  <c r="O30" i="10"/>
  <c r="M30" i="10"/>
  <c r="K30" i="10"/>
  <c r="I30" i="10"/>
  <c r="E30" i="10"/>
  <c r="W29" i="10"/>
  <c r="U29" i="10"/>
  <c r="S29" i="10"/>
  <c r="Q29" i="10"/>
  <c r="O29" i="10"/>
  <c r="M29" i="10"/>
  <c r="K29" i="10"/>
  <c r="I29" i="10"/>
  <c r="E29" i="10" s="1"/>
  <c r="W28" i="10"/>
  <c r="U28" i="10"/>
  <c r="S28" i="10"/>
  <c r="Q28" i="10"/>
  <c r="O28" i="10"/>
  <c r="M28" i="10"/>
  <c r="K28" i="10"/>
  <c r="I28" i="10"/>
  <c r="W27" i="10"/>
  <c r="U27" i="10"/>
  <c r="S27" i="10"/>
  <c r="Q27" i="10"/>
  <c r="O27" i="10"/>
  <c r="M27" i="10"/>
  <c r="K27" i="10"/>
  <c r="I27" i="10"/>
  <c r="W26" i="10"/>
  <c r="U26" i="10"/>
  <c r="S26" i="10"/>
  <c r="Q26" i="10"/>
  <c r="O26" i="10"/>
  <c r="M26" i="10"/>
  <c r="K26" i="10"/>
  <c r="I26" i="10"/>
  <c r="W25" i="10"/>
  <c r="U25" i="10"/>
  <c r="S25" i="10"/>
  <c r="Q25" i="10"/>
  <c r="O25" i="10"/>
  <c r="M25" i="10"/>
  <c r="K25" i="10"/>
  <c r="I25" i="10"/>
  <c r="U24" i="10"/>
  <c r="Q24" i="10"/>
  <c r="M24" i="10"/>
  <c r="K24" i="10"/>
  <c r="I24" i="10"/>
  <c r="W23" i="10"/>
  <c r="U23" i="10"/>
  <c r="S23" i="10"/>
  <c r="Q23" i="10"/>
  <c r="O23" i="10"/>
  <c r="M23" i="10"/>
  <c r="K23" i="10"/>
  <c r="E23" i="10" s="1"/>
  <c r="I23" i="10"/>
  <c r="W22" i="10"/>
  <c r="U22" i="10"/>
  <c r="S22" i="10"/>
  <c r="Q22" i="10"/>
  <c r="O22" i="10"/>
  <c r="M22" i="10"/>
  <c r="K22" i="10"/>
  <c r="E22" i="10" s="1"/>
  <c r="I22" i="10"/>
  <c r="W21" i="10"/>
  <c r="U21" i="10"/>
  <c r="S21" i="10"/>
  <c r="Q21" i="10"/>
  <c r="O21" i="10"/>
  <c r="M21" i="10"/>
  <c r="K21" i="10"/>
  <c r="I21" i="10"/>
  <c r="W20" i="10"/>
  <c r="U20" i="10"/>
  <c r="S20" i="10"/>
  <c r="Q20" i="10"/>
  <c r="O20" i="10"/>
  <c r="M20" i="10"/>
  <c r="E20" i="10" s="1"/>
  <c r="K20" i="10"/>
  <c r="I20" i="10"/>
  <c r="W19" i="10"/>
  <c r="U19" i="10"/>
  <c r="S19" i="10"/>
  <c r="Q19" i="10"/>
  <c r="O19" i="10"/>
  <c r="M19" i="10"/>
  <c r="K19" i="10"/>
  <c r="I19" i="10"/>
  <c r="W18" i="10"/>
  <c r="U18" i="10"/>
  <c r="S18" i="10"/>
  <c r="Q18" i="10"/>
  <c r="O18" i="10"/>
  <c r="M18" i="10"/>
  <c r="K18" i="10"/>
  <c r="I18" i="10"/>
  <c r="W17" i="10"/>
  <c r="U17" i="10"/>
  <c r="S17" i="10"/>
  <c r="Q17" i="10"/>
  <c r="O17" i="10"/>
  <c r="M17" i="10"/>
  <c r="K17" i="10"/>
  <c r="I17" i="10"/>
  <c r="W16" i="10"/>
  <c r="U16" i="10"/>
  <c r="S16" i="10"/>
  <c r="Q16" i="10"/>
  <c r="O16" i="10"/>
  <c r="M16" i="10"/>
  <c r="K16" i="10"/>
  <c r="I16" i="10"/>
  <c r="W15" i="10"/>
  <c r="U15" i="10"/>
  <c r="S15" i="10"/>
  <c r="Q15" i="10"/>
  <c r="O15" i="10"/>
  <c r="M15" i="10"/>
  <c r="K15" i="10"/>
  <c r="I15" i="10"/>
  <c r="W14" i="10"/>
  <c r="U14" i="10"/>
  <c r="S14" i="10"/>
  <c r="Q14" i="10"/>
  <c r="O14" i="10"/>
  <c r="E14" i="10" s="1"/>
  <c r="M14" i="10"/>
  <c r="K14" i="10"/>
  <c r="I14" i="10"/>
  <c r="W13" i="10"/>
  <c r="U13" i="10"/>
  <c r="S13" i="10"/>
  <c r="Q13" i="10"/>
  <c r="O13" i="10"/>
  <c r="M13" i="10"/>
  <c r="K13" i="10"/>
  <c r="I13" i="10"/>
  <c r="W12" i="10"/>
  <c r="U12" i="10"/>
  <c r="S12" i="10"/>
  <c r="Q12" i="10"/>
  <c r="O12" i="10"/>
  <c r="M12" i="10"/>
  <c r="K12" i="10"/>
  <c r="I12" i="10"/>
  <c r="W11" i="10"/>
  <c r="U11" i="10"/>
  <c r="S11" i="10"/>
  <c r="Q11" i="10"/>
  <c r="O11" i="10"/>
  <c r="M11" i="10"/>
  <c r="K11" i="10"/>
  <c r="I11" i="10"/>
  <c r="E11" i="10"/>
  <c r="W10" i="10"/>
  <c r="U10" i="10"/>
  <c r="S10" i="10"/>
  <c r="Q10" i="10"/>
  <c r="O10" i="10"/>
  <c r="M10" i="10"/>
  <c r="K10" i="10"/>
  <c r="I10" i="10"/>
  <c r="E10" i="10" s="1"/>
  <c r="W9" i="10"/>
  <c r="U9" i="10"/>
  <c r="S9" i="10"/>
  <c r="Q9" i="10"/>
  <c r="O9" i="10"/>
  <c r="M9" i="10"/>
  <c r="K9" i="10"/>
  <c r="I9" i="10"/>
  <c r="E9" i="10" s="1"/>
  <c r="W8" i="10"/>
  <c r="U8" i="10"/>
  <c r="S8" i="10"/>
  <c r="Q8" i="10"/>
  <c r="O8" i="10"/>
  <c r="M8" i="10"/>
  <c r="K8" i="10"/>
  <c r="I8" i="10"/>
  <c r="W7" i="10"/>
  <c r="U7" i="10"/>
  <c r="S7" i="10"/>
  <c r="Q7" i="10"/>
  <c r="O7" i="10"/>
  <c r="M7" i="10"/>
  <c r="K7" i="10"/>
  <c r="E7" i="10" s="1"/>
  <c r="I7" i="10"/>
  <c r="W6" i="10"/>
  <c r="U6" i="10"/>
  <c r="S6" i="10"/>
  <c r="Q6" i="10"/>
  <c r="O6" i="10"/>
  <c r="M6" i="10"/>
  <c r="K6" i="10"/>
  <c r="E6" i="10" s="1"/>
  <c r="I6" i="10"/>
  <c r="W5" i="10"/>
  <c r="U5" i="10"/>
  <c r="S5" i="10"/>
  <c r="Q5" i="10"/>
  <c r="O5" i="10"/>
  <c r="M5" i="10"/>
  <c r="K5" i="10"/>
  <c r="I5" i="10"/>
  <c r="W4" i="10"/>
  <c r="U4" i="10"/>
  <c r="S4" i="10"/>
  <c r="Q4" i="10"/>
  <c r="O4" i="10"/>
  <c r="M4" i="10"/>
  <c r="E4" i="10" s="1"/>
  <c r="K4" i="10"/>
  <c r="I4" i="10"/>
  <c r="AB116" i="8"/>
  <c r="Z116" i="8"/>
  <c r="X116" i="8"/>
  <c r="V116" i="8"/>
  <c r="T116" i="8"/>
  <c r="R116" i="8"/>
  <c r="P116" i="8"/>
  <c r="N116" i="8"/>
  <c r="L116" i="8"/>
  <c r="J116" i="8"/>
  <c r="H116" i="8"/>
  <c r="AC109" i="8"/>
  <c r="AA109" i="8"/>
  <c r="Y109" i="8"/>
  <c r="W109" i="8"/>
  <c r="U109" i="8"/>
  <c r="S109" i="8"/>
  <c r="Q109" i="8"/>
  <c r="O109" i="8"/>
  <c r="M109" i="8"/>
  <c r="K109" i="8"/>
  <c r="I109" i="8"/>
  <c r="E109" i="8" s="1"/>
  <c r="AC108" i="8"/>
  <c r="AA108" i="8"/>
  <c r="Y108" i="8"/>
  <c r="W108" i="8"/>
  <c r="U108" i="8"/>
  <c r="S108" i="8"/>
  <c r="Q108" i="8"/>
  <c r="O108" i="8"/>
  <c r="M108" i="8"/>
  <c r="K108" i="8"/>
  <c r="I108" i="8"/>
  <c r="AC107" i="8"/>
  <c r="AA107" i="8"/>
  <c r="Y107" i="8"/>
  <c r="W107" i="8"/>
  <c r="U107" i="8"/>
  <c r="S107" i="8"/>
  <c r="Q107" i="8"/>
  <c r="O107" i="8"/>
  <c r="M107" i="8"/>
  <c r="K107" i="8"/>
  <c r="I107" i="8"/>
  <c r="AC106" i="8"/>
  <c r="AA106" i="8"/>
  <c r="Y106" i="8"/>
  <c r="W106" i="8"/>
  <c r="U106" i="8"/>
  <c r="S106" i="8"/>
  <c r="Q106" i="8"/>
  <c r="O106" i="8"/>
  <c r="M106" i="8"/>
  <c r="K106" i="8"/>
  <c r="I106" i="8"/>
  <c r="E106" i="8" s="1"/>
  <c r="AC105" i="8"/>
  <c r="AA105" i="8"/>
  <c r="Y105" i="8"/>
  <c r="W105" i="8"/>
  <c r="U105" i="8"/>
  <c r="S105" i="8"/>
  <c r="Q105" i="8"/>
  <c r="O105" i="8"/>
  <c r="M105" i="8"/>
  <c r="K105" i="8"/>
  <c r="I105" i="8"/>
  <c r="E105" i="8"/>
  <c r="AC104" i="8"/>
  <c r="AA104" i="8"/>
  <c r="Y104" i="8"/>
  <c r="W104" i="8"/>
  <c r="U104" i="8"/>
  <c r="S104" i="8"/>
  <c r="Q104" i="8"/>
  <c r="O104" i="8"/>
  <c r="E104" i="8" s="1"/>
  <c r="M104" i="8"/>
  <c r="K104" i="8"/>
  <c r="I104" i="8"/>
  <c r="AC103" i="8"/>
  <c r="AA103" i="8"/>
  <c r="Y103" i="8"/>
  <c r="W103" i="8"/>
  <c r="U103" i="8"/>
  <c r="S103" i="8"/>
  <c r="Q103" i="8"/>
  <c r="O103" i="8"/>
  <c r="M103" i="8"/>
  <c r="K103" i="8"/>
  <c r="I103" i="8"/>
  <c r="AC102" i="8"/>
  <c r="AA102" i="8"/>
  <c r="Y102" i="8"/>
  <c r="W102" i="8"/>
  <c r="U102" i="8"/>
  <c r="S102" i="8"/>
  <c r="Q102" i="8"/>
  <c r="O102" i="8"/>
  <c r="M102" i="8"/>
  <c r="K102" i="8"/>
  <c r="I102" i="8"/>
  <c r="AC101" i="8"/>
  <c r="AA101" i="8"/>
  <c r="Y101" i="8"/>
  <c r="W101" i="8"/>
  <c r="U101" i="8"/>
  <c r="S101" i="8"/>
  <c r="Q101" i="8"/>
  <c r="O101" i="8"/>
  <c r="M101" i="8"/>
  <c r="K101" i="8"/>
  <c r="I101" i="8"/>
  <c r="E101" i="8" s="1"/>
  <c r="AC100" i="8"/>
  <c r="AA100" i="8"/>
  <c r="Y100" i="8"/>
  <c r="W100" i="8"/>
  <c r="U100" i="8"/>
  <c r="S100" i="8"/>
  <c r="Q100" i="8"/>
  <c r="O100" i="8"/>
  <c r="M100" i="8"/>
  <c r="K100" i="8"/>
  <c r="I100" i="8"/>
  <c r="AC99" i="8"/>
  <c r="AA99" i="8"/>
  <c r="Y99" i="8"/>
  <c r="W99" i="8"/>
  <c r="U99" i="8"/>
  <c r="S99" i="8"/>
  <c r="Q99" i="8"/>
  <c r="O99" i="8"/>
  <c r="M99" i="8"/>
  <c r="K99" i="8"/>
  <c r="I99" i="8"/>
  <c r="AC98" i="8"/>
  <c r="AA98" i="8"/>
  <c r="Y98" i="8"/>
  <c r="W98" i="8"/>
  <c r="U98" i="8"/>
  <c r="S98" i="8"/>
  <c r="Q98" i="8"/>
  <c r="O98" i="8"/>
  <c r="M98" i="8"/>
  <c r="K98" i="8"/>
  <c r="I98" i="8"/>
  <c r="AC97" i="8"/>
  <c r="AA97" i="8"/>
  <c r="Y97" i="8"/>
  <c r="W97" i="8"/>
  <c r="U97" i="8"/>
  <c r="S97" i="8"/>
  <c r="Q97" i="8"/>
  <c r="O97" i="8"/>
  <c r="M97" i="8"/>
  <c r="K97" i="8"/>
  <c r="I97" i="8"/>
  <c r="E97" i="8" s="1"/>
  <c r="AC96" i="8"/>
  <c r="AA96" i="8"/>
  <c r="Y96" i="8"/>
  <c r="W96" i="8"/>
  <c r="U96" i="8"/>
  <c r="S96" i="8"/>
  <c r="Q96" i="8"/>
  <c r="O96" i="8"/>
  <c r="M96" i="8"/>
  <c r="K96" i="8"/>
  <c r="I96" i="8"/>
  <c r="AC95" i="8"/>
  <c r="AA95" i="8"/>
  <c r="Y95" i="8"/>
  <c r="W95" i="8"/>
  <c r="U95" i="8"/>
  <c r="S95" i="8"/>
  <c r="Q95" i="8"/>
  <c r="O95" i="8"/>
  <c r="M95" i="8"/>
  <c r="K95" i="8"/>
  <c r="I95" i="8"/>
  <c r="E95" i="8" s="1"/>
  <c r="AC94" i="8"/>
  <c r="AA94" i="8"/>
  <c r="Y94" i="8"/>
  <c r="W94" i="8"/>
  <c r="U94" i="8"/>
  <c r="S94" i="8"/>
  <c r="Q94" i="8"/>
  <c r="O94" i="8"/>
  <c r="M94" i="8"/>
  <c r="K94" i="8"/>
  <c r="I94" i="8"/>
  <c r="AC93" i="8"/>
  <c r="AA93" i="8"/>
  <c r="Y93" i="8"/>
  <c r="W93" i="8"/>
  <c r="U93" i="8"/>
  <c r="S93" i="8"/>
  <c r="Q93" i="8"/>
  <c r="O93" i="8"/>
  <c r="M93" i="8"/>
  <c r="K93" i="8"/>
  <c r="I93" i="8"/>
  <c r="E93" i="8" s="1"/>
  <c r="AC92" i="8"/>
  <c r="AA92" i="8"/>
  <c r="Y92" i="8"/>
  <c r="W92" i="8"/>
  <c r="U92" i="8"/>
  <c r="S92" i="8"/>
  <c r="Q92" i="8"/>
  <c r="O92" i="8"/>
  <c r="M92" i="8"/>
  <c r="K92" i="8"/>
  <c r="I92" i="8"/>
  <c r="AC91" i="8"/>
  <c r="AA91" i="8"/>
  <c r="Y91" i="8"/>
  <c r="W91" i="8"/>
  <c r="U91" i="8"/>
  <c r="S91" i="8"/>
  <c r="Q91" i="8"/>
  <c r="O91" i="8"/>
  <c r="M91" i="8"/>
  <c r="K91" i="8"/>
  <c r="I91" i="8"/>
  <c r="AC90" i="8"/>
  <c r="AA90" i="8"/>
  <c r="Y90" i="8"/>
  <c r="W90" i="8"/>
  <c r="U90" i="8"/>
  <c r="S90" i="8"/>
  <c r="Q90" i="8"/>
  <c r="O90" i="8"/>
  <c r="M90" i="8"/>
  <c r="K90" i="8"/>
  <c r="I90" i="8"/>
  <c r="E90" i="8" s="1"/>
  <c r="AC89" i="8"/>
  <c r="AA89" i="8"/>
  <c r="Y89" i="8"/>
  <c r="W89" i="8"/>
  <c r="U89" i="8"/>
  <c r="S89" i="8"/>
  <c r="Q89" i="8"/>
  <c r="O89" i="8"/>
  <c r="M89" i="8"/>
  <c r="K89" i="8"/>
  <c r="I89" i="8"/>
  <c r="E89" i="8"/>
  <c r="AC88" i="8"/>
  <c r="AA88" i="8"/>
  <c r="Y88" i="8"/>
  <c r="W88" i="8"/>
  <c r="U88" i="8"/>
  <c r="S88" i="8"/>
  <c r="Q88" i="8"/>
  <c r="O88" i="8"/>
  <c r="E88" i="8" s="1"/>
  <c r="M88" i="8"/>
  <c r="K88" i="8"/>
  <c r="I88" i="8"/>
  <c r="AC87" i="8"/>
  <c r="AA87" i="8"/>
  <c r="Y87" i="8"/>
  <c r="W87" i="8"/>
  <c r="U87" i="8"/>
  <c r="S87" i="8"/>
  <c r="Q87" i="8"/>
  <c r="O87" i="8"/>
  <c r="M87" i="8"/>
  <c r="K87" i="8"/>
  <c r="I87" i="8"/>
  <c r="AC86" i="8"/>
  <c r="AA86" i="8"/>
  <c r="Y86" i="8"/>
  <c r="W86" i="8"/>
  <c r="U86" i="8"/>
  <c r="S86" i="8"/>
  <c r="Q86" i="8"/>
  <c r="O86" i="8"/>
  <c r="M86" i="8"/>
  <c r="K86" i="8"/>
  <c r="I86" i="8"/>
  <c r="AC85" i="8"/>
  <c r="AA85" i="8"/>
  <c r="Y85" i="8"/>
  <c r="W85" i="8"/>
  <c r="U85" i="8"/>
  <c r="S85" i="8"/>
  <c r="Q85" i="8"/>
  <c r="O85" i="8"/>
  <c r="M85" i="8"/>
  <c r="K85" i="8"/>
  <c r="I85" i="8"/>
  <c r="AC84" i="8"/>
  <c r="AA84" i="8"/>
  <c r="Y84" i="8"/>
  <c r="W84" i="8"/>
  <c r="E84" i="8" s="1"/>
  <c r="U84" i="8"/>
  <c r="S84" i="8"/>
  <c r="Q84" i="8"/>
  <c r="O84" i="8"/>
  <c r="M84" i="8"/>
  <c r="K84" i="8"/>
  <c r="I84" i="8"/>
  <c r="AC83" i="8"/>
  <c r="AA83" i="8"/>
  <c r="Y83" i="8"/>
  <c r="W83" i="8"/>
  <c r="U83" i="8"/>
  <c r="S83" i="8"/>
  <c r="Q83" i="8"/>
  <c r="O83" i="8"/>
  <c r="M83" i="8"/>
  <c r="K83" i="8"/>
  <c r="I83" i="8"/>
  <c r="AC82" i="8"/>
  <c r="AA82" i="8"/>
  <c r="Y82" i="8"/>
  <c r="W82" i="8"/>
  <c r="U82" i="8"/>
  <c r="S82" i="8"/>
  <c r="Q82" i="8"/>
  <c r="O82" i="8"/>
  <c r="M82" i="8"/>
  <c r="K82" i="8"/>
  <c r="I82" i="8"/>
  <c r="AC81" i="8"/>
  <c r="AA81" i="8"/>
  <c r="Y81" i="8"/>
  <c r="W81" i="8"/>
  <c r="U81" i="8"/>
  <c r="S81" i="8"/>
  <c r="Q81" i="8"/>
  <c r="O81" i="8"/>
  <c r="M81" i="8"/>
  <c r="K81" i="8"/>
  <c r="E81" i="8" s="1"/>
  <c r="I81" i="8"/>
  <c r="AC80" i="8"/>
  <c r="AA80" i="8"/>
  <c r="Y80" i="8"/>
  <c r="W80" i="8"/>
  <c r="U80" i="8"/>
  <c r="S80" i="8"/>
  <c r="Q80" i="8"/>
  <c r="O80" i="8"/>
  <c r="M80" i="8"/>
  <c r="K80" i="8"/>
  <c r="I80" i="8"/>
  <c r="E80" i="8" s="1"/>
  <c r="AC79" i="8"/>
  <c r="AA79" i="8"/>
  <c r="Y79" i="8"/>
  <c r="W79" i="8"/>
  <c r="U79" i="8"/>
  <c r="S79" i="8"/>
  <c r="Q79" i="8"/>
  <c r="O79" i="8"/>
  <c r="M79" i="8"/>
  <c r="K79" i="8"/>
  <c r="I79" i="8"/>
  <c r="E79" i="8" s="1"/>
  <c r="AC78" i="8"/>
  <c r="AA78" i="8"/>
  <c r="Y78" i="8"/>
  <c r="W78" i="8"/>
  <c r="U78" i="8"/>
  <c r="S78" i="8"/>
  <c r="Q78" i="8"/>
  <c r="O78" i="8"/>
  <c r="M78" i="8"/>
  <c r="K78" i="8"/>
  <c r="I78" i="8"/>
  <c r="AC77" i="8"/>
  <c r="AA77" i="8"/>
  <c r="Y77" i="8"/>
  <c r="W77" i="8"/>
  <c r="U77" i="8"/>
  <c r="S77" i="8"/>
  <c r="Q77" i="8"/>
  <c r="O77" i="8"/>
  <c r="M77" i="8"/>
  <c r="K77" i="8"/>
  <c r="I77" i="8"/>
  <c r="AC76" i="8"/>
  <c r="AA76" i="8"/>
  <c r="Y76" i="8"/>
  <c r="W76" i="8"/>
  <c r="U76" i="8"/>
  <c r="S76" i="8"/>
  <c r="Q76" i="8"/>
  <c r="O76" i="8"/>
  <c r="M76" i="8"/>
  <c r="K76" i="8"/>
  <c r="I76" i="8"/>
  <c r="E76" i="8" s="1"/>
  <c r="AC75" i="8"/>
  <c r="AA75" i="8"/>
  <c r="Y75" i="8"/>
  <c r="W75" i="8"/>
  <c r="U75" i="8"/>
  <c r="S75" i="8"/>
  <c r="Q75" i="8"/>
  <c r="O75" i="8"/>
  <c r="M75" i="8"/>
  <c r="K75" i="8"/>
  <c r="I75" i="8"/>
  <c r="AC74" i="8"/>
  <c r="AA74" i="8"/>
  <c r="Y74" i="8"/>
  <c r="W74" i="8"/>
  <c r="U74" i="8"/>
  <c r="S74" i="8"/>
  <c r="Q74" i="8"/>
  <c r="O74" i="8"/>
  <c r="M74" i="8"/>
  <c r="K74" i="8"/>
  <c r="I74" i="8"/>
  <c r="E74" i="8" s="1"/>
  <c r="AC73" i="8"/>
  <c r="AA73" i="8"/>
  <c r="Y73" i="8"/>
  <c r="W73" i="8"/>
  <c r="U73" i="8"/>
  <c r="S73" i="8"/>
  <c r="Q73" i="8"/>
  <c r="O73" i="8"/>
  <c r="M73" i="8"/>
  <c r="K73" i="8"/>
  <c r="I73" i="8"/>
  <c r="AC72" i="8"/>
  <c r="AA72" i="8"/>
  <c r="Y72" i="8"/>
  <c r="W72" i="8"/>
  <c r="U72" i="8"/>
  <c r="S72" i="8"/>
  <c r="Q72" i="8"/>
  <c r="O72" i="8"/>
  <c r="M72" i="8"/>
  <c r="K72" i="8"/>
  <c r="I72" i="8"/>
  <c r="E72" i="8" s="1"/>
  <c r="AC71" i="8"/>
  <c r="AA71" i="8"/>
  <c r="Y71" i="8"/>
  <c r="W71" i="8"/>
  <c r="U71" i="8"/>
  <c r="S71" i="8"/>
  <c r="Q71" i="8"/>
  <c r="O71" i="8"/>
  <c r="M71" i="8"/>
  <c r="K71" i="8"/>
  <c r="I71" i="8"/>
  <c r="AC70" i="8"/>
  <c r="AA70" i="8"/>
  <c r="Y70" i="8"/>
  <c r="W70" i="8"/>
  <c r="U70" i="8"/>
  <c r="S70" i="8"/>
  <c r="Q70" i="8"/>
  <c r="O70" i="8"/>
  <c r="M70" i="8"/>
  <c r="K70" i="8"/>
  <c r="I70" i="8"/>
  <c r="AC69" i="8"/>
  <c r="AA69" i="8"/>
  <c r="Y69" i="8"/>
  <c r="W69" i="8"/>
  <c r="U69" i="8"/>
  <c r="S69" i="8"/>
  <c r="Q69" i="8"/>
  <c r="O69" i="8"/>
  <c r="M69" i="8"/>
  <c r="K69" i="8"/>
  <c r="I69" i="8"/>
  <c r="AC68" i="8"/>
  <c r="AA68" i="8"/>
  <c r="Y68" i="8"/>
  <c r="W68" i="8"/>
  <c r="U68" i="8"/>
  <c r="S68" i="8"/>
  <c r="Q68" i="8"/>
  <c r="O68" i="8"/>
  <c r="M68" i="8"/>
  <c r="K68" i="8"/>
  <c r="I68" i="8"/>
  <c r="E68" i="8"/>
  <c r="AC67" i="8"/>
  <c r="AA67" i="8"/>
  <c r="Y67" i="8"/>
  <c r="W67" i="8"/>
  <c r="U67" i="8"/>
  <c r="S67" i="8"/>
  <c r="Q67" i="8"/>
  <c r="O67" i="8"/>
  <c r="M67" i="8"/>
  <c r="K67" i="8"/>
  <c r="I67" i="8"/>
  <c r="AC66" i="8"/>
  <c r="AA66" i="8"/>
  <c r="Y66" i="8"/>
  <c r="W66" i="8"/>
  <c r="U66" i="8"/>
  <c r="S66" i="8"/>
  <c r="Q66" i="8"/>
  <c r="O66" i="8"/>
  <c r="M66" i="8"/>
  <c r="K66" i="8"/>
  <c r="I66" i="8"/>
  <c r="AC65" i="8"/>
  <c r="AA65" i="8"/>
  <c r="Y65" i="8"/>
  <c r="W65" i="8"/>
  <c r="U65" i="8"/>
  <c r="S65" i="8"/>
  <c r="Q65" i="8"/>
  <c r="O65" i="8"/>
  <c r="M65" i="8"/>
  <c r="K65" i="8"/>
  <c r="E65" i="8" s="1"/>
  <c r="I65" i="8"/>
  <c r="AC64" i="8"/>
  <c r="AA64" i="8"/>
  <c r="Y64" i="8"/>
  <c r="W64" i="8"/>
  <c r="U64" i="8"/>
  <c r="S64" i="8"/>
  <c r="Q64" i="8"/>
  <c r="O64" i="8"/>
  <c r="M64" i="8"/>
  <c r="K64" i="8"/>
  <c r="I64" i="8"/>
  <c r="E64" i="8" s="1"/>
  <c r="AC63" i="8"/>
  <c r="AA63" i="8"/>
  <c r="Y63" i="8"/>
  <c r="W63" i="8"/>
  <c r="U63" i="8"/>
  <c r="S63" i="8"/>
  <c r="Q63" i="8"/>
  <c r="O63" i="8"/>
  <c r="M63" i="8"/>
  <c r="K63" i="8"/>
  <c r="I63" i="8"/>
  <c r="E63" i="8" s="1"/>
  <c r="AC62" i="8"/>
  <c r="AA62" i="8"/>
  <c r="Y62" i="8"/>
  <c r="W62" i="8"/>
  <c r="U62" i="8"/>
  <c r="S62" i="8"/>
  <c r="Q62" i="8"/>
  <c r="O62" i="8"/>
  <c r="M62" i="8"/>
  <c r="K62" i="8"/>
  <c r="I62" i="8"/>
  <c r="AC61" i="8"/>
  <c r="AA61" i="8"/>
  <c r="Y61" i="8"/>
  <c r="W61" i="8"/>
  <c r="U61" i="8"/>
  <c r="S61" i="8"/>
  <c r="Q61" i="8"/>
  <c r="O61" i="8"/>
  <c r="M61" i="8"/>
  <c r="K61" i="8"/>
  <c r="I61" i="8"/>
  <c r="AC60" i="8"/>
  <c r="AA60" i="8"/>
  <c r="Y60" i="8"/>
  <c r="W60" i="8"/>
  <c r="U60" i="8"/>
  <c r="S60" i="8"/>
  <c r="Q60" i="8"/>
  <c r="O60" i="8"/>
  <c r="M60" i="8"/>
  <c r="K60" i="8"/>
  <c r="I60" i="8"/>
  <c r="E60" i="8" s="1"/>
  <c r="AC59" i="8"/>
  <c r="AA59" i="8"/>
  <c r="Y59" i="8"/>
  <c r="W59" i="8"/>
  <c r="U59" i="8"/>
  <c r="S59" i="8"/>
  <c r="Q59" i="8"/>
  <c r="O59" i="8"/>
  <c r="M59" i="8"/>
  <c r="K59" i="8"/>
  <c r="I59" i="8"/>
  <c r="AC58" i="8"/>
  <c r="AA58" i="8"/>
  <c r="Y58" i="8"/>
  <c r="W58" i="8"/>
  <c r="U58" i="8"/>
  <c r="S58" i="8"/>
  <c r="Q58" i="8"/>
  <c r="O58" i="8"/>
  <c r="M58" i="8"/>
  <c r="K58" i="8"/>
  <c r="I58" i="8"/>
  <c r="E58" i="8" s="1"/>
  <c r="AC57" i="8"/>
  <c r="AA57" i="8"/>
  <c r="Y57" i="8"/>
  <c r="W57" i="8"/>
  <c r="U57" i="8"/>
  <c r="S57" i="8"/>
  <c r="Q57" i="8"/>
  <c r="O57" i="8"/>
  <c r="M57" i="8"/>
  <c r="K57" i="8"/>
  <c r="I57" i="8"/>
  <c r="AC56" i="8"/>
  <c r="AA56" i="8"/>
  <c r="Y56" i="8"/>
  <c r="W56" i="8"/>
  <c r="U56" i="8"/>
  <c r="S56" i="8"/>
  <c r="Q56" i="8"/>
  <c r="O56" i="8"/>
  <c r="M56" i="8"/>
  <c r="K56" i="8"/>
  <c r="I56" i="8"/>
  <c r="E56" i="8" s="1"/>
  <c r="AC55" i="8"/>
  <c r="AA55" i="8"/>
  <c r="Y55" i="8"/>
  <c r="W55" i="8"/>
  <c r="U55" i="8"/>
  <c r="S55" i="8"/>
  <c r="Q55" i="8"/>
  <c r="O55" i="8"/>
  <c r="M55" i="8"/>
  <c r="K55" i="8"/>
  <c r="I55" i="8"/>
  <c r="AC54" i="8"/>
  <c r="AA54" i="8"/>
  <c r="Y54" i="8"/>
  <c r="W54" i="8"/>
  <c r="U54" i="8"/>
  <c r="S54" i="8"/>
  <c r="Q54" i="8"/>
  <c r="O54" i="8"/>
  <c r="M54" i="8"/>
  <c r="K54" i="8"/>
  <c r="I54" i="8"/>
  <c r="AC53" i="8"/>
  <c r="AA53" i="8"/>
  <c r="Y53" i="8"/>
  <c r="W53" i="8"/>
  <c r="U53" i="8"/>
  <c r="S53" i="8"/>
  <c r="Q53" i="8"/>
  <c r="O53" i="8"/>
  <c r="M53" i="8"/>
  <c r="K53" i="8"/>
  <c r="I53" i="8"/>
  <c r="AC52" i="8"/>
  <c r="AA52" i="8"/>
  <c r="Y52" i="8"/>
  <c r="W52" i="8"/>
  <c r="U52" i="8"/>
  <c r="S52" i="8"/>
  <c r="Q52" i="8"/>
  <c r="O52" i="8"/>
  <c r="M52" i="8"/>
  <c r="K52" i="8"/>
  <c r="I52" i="8"/>
  <c r="E52" i="8"/>
  <c r="AC51" i="8"/>
  <c r="AA51" i="8"/>
  <c r="Y51" i="8"/>
  <c r="W51" i="8"/>
  <c r="U51" i="8"/>
  <c r="S51" i="8"/>
  <c r="Q51" i="8"/>
  <c r="O51" i="8"/>
  <c r="M51" i="8"/>
  <c r="K51" i="8"/>
  <c r="I51" i="8"/>
  <c r="AC50" i="8"/>
  <c r="AA50" i="8"/>
  <c r="Y50" i="8"/>
  <c r="W50" i="8"/>
  <c r="U50" i="8"/>
  <c r="S50" i="8"/>
  <c r="Q50" i="8"/>
  <c r="O50" i="8"/>
  <c r="M50" i="8"/>
  <c r="K50" i="8"/>
  <c r="I50" i="8"/>
  <c r="AC49" i="8"/>
  <c r="AA49" i="8"/>
  <c r="Y49" i="8"/>
  <c r="W49" i="8"/>
  <c r="U49" i="8"/>
  <c r="S49" i="8"/>
  <c r="Q49" i="8"/>
  <c r="O49" i="8"/>
  <c r="M49" i="8"/>
  <c r="K49" i="8"/>
  <c r="E49" i="8" s="1"/>
  <c r="I49" i="8"/>
  <c r="AC48" i="8"/>
  <c r="AA48" i="8"/>
  <c r="Y48" i="8"/>
  <c r="W48" i="8"/>
  <c r="U48" i="8"/>
  <c r="S48" i="8"/>
  <c r="Q48" i="8"/>
  <c r="O48" i="8"/>
  <c r="M48" i="8"/>
  <c r="K48" i="8"/>
  <c r="I48" i="8"/>
  <c r="AC47" i="8"/>
  <c r="AA47" i="8"/>
  <c r="Y47" i="8"/>
  <c r="W47" i="8"/>
  <c r="U47" i="8"/>
  <c r="S47" i="8"/>
  <c r="Q47" i="8"/>
  <c r="O47" i="8"/>
  <c r="M47" i="8"/>
  <c r="K47" i="8"/>
  <c r="I47" i="8"/>
  <c r="AC46" i="8"/>
  <c r="AA46" i="8"/>
  <c r="Y46" i="8"/>
  <c r="W46" i="8"/>
  <c r="U46" i="8"/>
  <c r="S46" i="8"/>
  <c r="Q46" i="8"/>
  <c r="O46" i="8"/>
  <c r="M46" i="8"/>
  <c r="K46" i="8"/>
  <c r="I46" i="8"/>
  <c r="G46" i="8" a="1"/>
  <c r="G46" i="8" s="1"/>
  <c r="E46" i="8"/>
  <c r="AC45" i="8"/>
  <c r="AA45" i="8"/>
  <c r="Y45" i="8"/>
  <c r="W45" i="8"/>
  <c r="U45" i="8"/>
  <c r="S45" i="8"/>
  <c r="Q45" i="8"/>
  <c r="O45" i="8"/>
  <c r="M45" i="8"/>
  <c r="K45" i="8"/>
  <c r="I45" i="8"/>
  <c r="AC44" i="8"/>
  <c r="AA44" i="8"/>
  <c r="Y44" i="8"/>
  <c r="W44" i="8"/>
  <c r="U44" i="8"/>
  <c r="S44" i="8"/>
  <c r="Q44" i="8"/>
  <c r="O44" i="8"/>
  <c r="M44" i="8"/>
  <c r="K44" i="8"/>
  <c r="I44" i="8"/>
  <c r="AC43" i="8"/>
  <c r="AA43" i="8"/>
  <c r="Y43" i="8"/>
  <c r="W43" i="8"/>
  <c r="U43" i="8"/>
  <c r="S43" i="8"/>
  <c r="Q43" i="8"/>
  <c r="O43" i="8"/>
  <c r="M43" i="8"/>
  <c r="K43" i="8"/>
  <c r="E43" i="8" s="1"/>
  <c r="I43" i="8"/>
  <c r="AC42" i="8"/>
  <c r="AA42" i="8"/>
  <c r="Y42" i="8"/>
  <c r="W42" i="8"/>
  <c r="U42" i="8"/>
  <c r="S42" i="8"/>
  <c r="Q42" i="8"/>
  <c r="O42" i="8"/>
  <c r="M42" i="8"/>
  <c r="K42" i="8"/>
  <c r="I42" i="8"/>
  <c r="E42" i="8" s="1"/>
  <c r="AC41" i="8"/>
  <c r="AA41" i="8"/>
  <c r="Y41" i="8"/>
  <c r="W41" i="8"/>
  <c r="U41" i="8"/>
  <c r="S41" i="8"/>
  <c r="Q41" i="8"/>
  <c r="O41" i="8"/>
  <c r="M41" i="8"/>
  <c r="K41" i="8"/>
  <c r="I41" i="8"/>
  <c r="E41" i="8" s="1"/>
  <c r="AC40" i="8"/>
  <c r="AA40" i="8"/>
  <c r="Y40" i="8"/>
  <c r="W40" i="8"/>
  <c r="U40" i="8"/>
  <c r="S40" i="8"/>
  <c r="Q40" i="8"/>
  <c r="O40" i="8"/>
  <c r="M40" i="8"/>
  <c r="K40" i="8"/>
  <c r="I40" i="8"/>
  <c r="AC39" i="8"/>
  <c r="AA39" i="8"/>
  <c r="Y39" i="8"/>
  <c r="W39" i="8"/>
  <c r="U39" i="8"/>
  <c r="S39" i="8"/>
  <c r="Q39" i="8"/>
  <c r="O39" i="8"/>
  <c r="M39" i="8"/>
  <c r="K39" i="8"/>
  <c r="I39" i="8"/>
  <c r="AC38" i="8"/>
  <c r="AA38" i="8"/>
  <c r="Y38" i="8"/>
  <c r="W38" i="8"/>
  <c r="U38" i="8"/>
  <c r="S38" i="8"/>
  <c r="Q38" i="8"/>
  <c r="O38" i="8"/>
  <c r="M38" i="8"/>
  <c r="K38" i="8"/>
  <c r="I38" i="8"/>
  <c r="AC37" i="8"/>
  <c r="AA37" i="8"/>
  <c r="Y37" i="8"/>
  <c r="W37" i="8"/>
  <c r="U37" i="8"/>
  <c r="S37" i="8"/>
  <c r="Q37" i="8"/>
  <c r="O37" i="8"/>
  <c r="M37" i="8"/>
  <c r="K37" i="8"/>
  <c r="I37" i="8"/>
  <c r="AC36" i="8"/>
  <c r="AA36" i="8"/>
  <c r="Y36" i="8"/>
  <c r="W36" i="8"/>
  <c r="U36" i="8"/>
  <c r="S36" i="8"/>
  <c r="Q36" i="8"/>
  <c r="O36" i="8"/>
  <c r="M36" i="8"/>
  <c r="K36" i="8"/>
  <c r="I36" i="8"/>
  <c r="AC35" i="8"/>
  <c r="AA35" i="8"/>
  <c r="Y35" i="8"/>
  <c r="W35" i="8"/>
  <c r="U35" i="8"/>
  <c r="S35" i="8"/>
  <c r="Q35" i="8"/>
  <c r="O35" i="8"/>
  <c r="M35" i="8"/>
  <c r="K35" i="8"/>
  <c r="I35" i="8"/>
  <c r="AC34" i="8"/>
  <c r="AA34" i="8"/>
  <c r="Y34" i="8"/>
  <c r="W34" i="8"/>
  <c r="U34" i="8"/>
  <c r="S34" i="8"/>
  <c r="Q34" i="8"/>
  <c r="O34" i="8"/>
  <c r="M34" i="8"/>
  <c r="K34" i="8"/>
  <c r="I34" i="8"/>
  <c r="E34" i="8" s="1"/>
  <c r="AC33" i="8"/>
  <c r="AA33" i="8"/>
  <c r="Y33" i="8"/>
  <c r="W33" i="8"/>
  <c r="U33" i="8"/>
  <c r="S33" i="8"/>
  <c r="Q33" i="8"/>
  <c r="O33" i="8"/>
  <c r="M33" i="8"/>
  <c r="K33" i="8"/>
  <c r="I33" i="8"/>
  <c r="AC32" i="8"/>
  <c r="AA32" i="8"/>
  <c r="Y32" i="8"/>
  <c r="W32" i="8"/>
  <c r="U32" i="8"/>
  <c r="S32" i="8"/>
  <c r="Q32" i="8"/>
  <c r="O32" i="8"/>
  <c r="M32" i="8"/>
  <c r="K32" i="8"/>
  <c r="I32" i="8"/>
  <c r="AC31" i="8"/>
  <c r="AA31" i="8"/>
  <c r="Y31" i="8"/>
  <c r="W31" i="8"/>
  <c r="U31" i="8"/>
  <c r="S31" i="8"/>
  <c r="Q31" i="8"/>
  <c r="O31" i="8"/>
  <c r="M31" i="8"/>
  <c r="K31" i="8"/>
  <c r="I31" i="8"/>
  <c r="AC30" i="8"/>
  <c r="AA30" i="8"/>
  <c r="Y30" i="8"/>
  <c r="W30" i="8"/>
  <c r="U30" i="8"/>
  <c r="S30" i="8"/>
  <c r="Q30" i="8"/>
  <c r="O30" i="8"/>
  <c r="M30" i="8"/>
  <c r="E30" i="8" s="1"/>
  <c r="K30" i="8"/>
  <c r="I30" i="8"/>
  <c r="AC29" i="8"/>
  <c r="AA29" i="8"/>
  <c r="Y29" i="8"/>
  <c r="W29" i="8"/>
  <c r="U29" i="8"/>
  <c r="S29" i="8"/>
  <c r="Q29" i="8"/>
  <c r="O29" i="8"/>
  <c r="M29" i="8"/>
  <c r="K29" i="8"/>
  <c r="I29" i="8"/>
  <c r="AC28" i="8"/>
  <c r="AA28" i="8"/>
  <c r="Y28" i="8"/>
  <c r="W28" i="8"/>
  <c r="U28" i="8"/>
  <c r="S28" i="8"/>
  <c r="Q28" i="8"/>
  <c r="O28" i="8"/>
  <c r="M28" i="8"/>
  <c r="K28" i="8"/>
  <c r="I28" i="8"/>
  <c r="E28" i="8" s="1"/>
  <c r="AC27" i="8"/>
  <c r="AA27" i="8"/>
  <c r="Y27" i="8"/>
  <c r="W27" i="8"/>
  <c r="U27" i="8"/>
  <c r="S27" i="8"/>
  <c r="Q27" i="8"/>
  <c r="O27" i="8"/>
  <c r="M27" i="8"/>
  <c r="K27" i="8"/>
  <c r="I27" i="8"/>
  <c r="AC26" i="8"/>
  <c r="AA26" i="8"/>
  <c r="Y26" i="8"/>
  <c r="W26" i="8"/>
  <c r="U26" i="8"/>
  <c r="S26" i="8"/>
  <c r="Q26" i="8"/>
  <c r="O26" i="8"/>
  <c r="M26" i="8"/>
  <c r="E26" i="8" s="1"/>
  <c r="K26" i="8"/>
  <c r="I26" i="8"/>
  <c r="AC25" i="8"/>
  <c r="AA25" i="8"/>
  <c r="Y25" i="8"/>
  <c r="W25" i="8"/>
  <c r="U25" i="8"/>
  <c r="S25" i="8"/>
  <c r="Q25" i="8"/>
  <c r="O25" i="8"/>
  <c r="M25" i="8"/>
  <c r="K25" i="8"/>
  <c r="I25" i="8"/>
  <c r="AC24" i="8"/>
  <c r="AA24" i="8"/>
  <c r="Y24" i="8"/>
  <c r="W24" i="8"/>
  <c r="U24" i="8"/>
  <c r="S24" i="8"/>
  <c r="Q24" i="8"/>
  <c r="O24" i="8"/>
  <c r="M24" i="8"/>
  <c r="K24" i="8"/>
  <c r="I24" i="8"/>
  <c r="E24" i="8" s="1"/>
  <c r="AC23" i="8"/>
  <c r="AA23" i="8"/>
  <c r="Y23" i="8"/>
  <c r="W23" i="8"/>
  <c r="U23" i="8"/>
  <c r="S23" i="8"/>
  <c r="Q23" i="8"/>
  <c r="O23" i="8"/>
  <c r="M23" i="8"/>
  <c r="K23" i="8"/>
  <c r="I23" i="8"/>
  <c r="AC22" i="8"/>
  <c r="AA22" i="8"/>
  <c r="Y22" i="8"/>
  <c r="W22" i="8"/>
  <c r="U22" i="8"/>
  <c r="S22" i="8"/>
  <c r="Q22" i="8"/>
  <c r="O22" i="8"/>
  <c r="M22" i="8"/>
  <c r="E22" i="8" s="1"/>
  <c r="K22" i="8"/>
  <c r="I22" i="8"/>
  <c r="AC21" i="8"/>
  <c r="AA21" i="8"/>
  <c r="Y21" i="8"/>
  <c r="W21" i="8"/>
  <c r="U21" i="8"/>
  <c r="S21" i="8"/>
  <c r="Q21" i="8"/>
  <c r="O21" i="8"/>
  <c r="M21" i="8"/>
  <c r="K21" i="8"/>
  <c r="I21" i="8"/>
  <c r="AC20" i="8"/>
  <c r="AA20" i="8"/>
  <c r="Y20" i="8"/>
  <c r="W20" i="8"/>
  <c r="U20" i="8"/>
  <c r="S20" i="8"/>
  <c r="Q20" i="8"/>
  <c r="O20" i="8"/>
  <c r="M20" i="8"/>
  <c r="K20" i="8"/>
  <c r="I20" i="8"/>
  <c r="E20" i="8" s="1"/>
  <c r="AC19" i="8"/>
  <c r="AA19" i="8"/>
  <c r="Y19" i="8"/>
  <c r="W19" i="8"/>
  <c r="U19" i="8"/>
  <c r="S19" i="8"/>
  <c r="Q19" i="8"/>
  <c r="O19" i="8"/>
  <c r="M19" i="8"/>
  <c r="K19" i="8"/>
  <c r="I19" i="8"/>
  <c r="AC18" i="8"/>
  <c r="AA18" i="8"/>
  <c r="Y18" i="8"/>
  <c r="W18" i="8"/>
  <c r="U18" i="8"/>
  <c r="S18" i="8"/>
  <c r="Q18" i="8"/>
  <c r="O18" i="8"/>
  <c r="M18" i="8"/>
  <c r="E18" i="8" s="1"/>
  <c r="K18" i="8"/>
  <c r="I18" i="8"/>
  <c r="AC17" i="8"/>
  <c r="AA17" i="8"/>
  <c r="Y17" i="8"/>
  <c r="W17" i="8"/>
  <c r="U17" i="8"/>
  <c r="S17" i="8"/>
  <c r="Q17" i="8"/>
  <c r="O17" i="8"/>
  <c r="M17" i="8"/>
  <c r="K17" i="8"/>
  <c r="I17" i="8"/>
  <c r="G17" i="8"/>
  <c r="G17" i="8" a="1"/>
  <c r="AC16" i="8"/>
  <c r="AA16" i="8"/>
  <c r="Y16" i="8"/>
  <c r="W16" i="8"/>
  <c r="U16" i="8"/>
  <c r="S16" i="8"/>
  <c r="Q16" i="8"/>
  <c r="O16" i="8"/>
  <c r="M16" i="8"/>
  <c r="E16" i="8" s="1"/>
  <c r="K16" i="8"/>
  <c r="I16" i="8"/>
  <c r="AC15" i="8"/>
  <c r="AA15" i="8"/>
  <c r="Y15" i="8"/>
  <c r="W15" i="8"/>
  <c r="U15" i="8"/>
  <c r="S15" i="8"/>
  <c r="Q15" i="8"/>
  <c r="O15" i="8"/>
  <c r="M15" i="8"/>
  <c r="K15" i="8"/>
  <c r="I15" i="8"/>
  <c r="AC14" i="8"/>
  <c r="AA14" i="8"/>
  <c r="Y14" i="8"/>
  <c r="W14" i="8"/>
  <c r="U14" i="8"/>
  <c r="S14" i="8"/>
  <c r="Q14" i="8"/>
  <c r="O14" i="8"/>
  <c r="M14" i="8"/>
  <c r="K14" i="8"/>
  <c r="I14" i="8"/>
  <c r="E14" i="8" s="1"/>
  <c r="AC13" i="8"/>
  <c r="AA13" i="8"/>
  <c r="Y13" i="8"/>
  <c r="W13" i="8"/>
  <c r="U13" i="8"/>
  <c r="S13" i="8"/>
  <c r="Q13" i="8"/>
  <c r="O13" i="8"/>
  <c r="M13" i="8"/>
  <c r="K13" i="8"/>
  <c r="I13" i="8"/>
  <c r="AC12" i="8"/>
  <c r="AA12" i="8"/>
  <c r="Y12" i="8"/>
  <c r="W12" i="8"/>
  <c r="U12" i="8"/>
  <c r="S12" i="8"/>
  <c r="Q12" i="8"/>
  <c r="O12" i="8"/>
  <c r="M12" i="8"/>
  <c r="K12" i="8"/>
  <c r="I12" i="8"/>
  <c r="E12" i="8" s="1"/>
  <c r="AC11" i="8"/>
  <c r="AA11" i="8"/>
  <c r="Y11" i="8"/>
  <c r="W11" i="8"/>
  <c r="U11" i="8"/>
  <c r="S11" i="8"/>
  <c r="Q11" i="8"/>
  <c r="O11" i="8"/>
  <c r="M11" i="8"/>
  <c r="K11" i="8"/>
  <c r="I11" i="8"/>
  <c r="AC10" i="8"/>
  <c r="AA10" i="8"/>
  <c r="Y10" i="8"/>
  <c r="W10" i="8"/>
  <c r="U10" i="8"/>
  <c r="S10" i="8"/>
  <c r="Q10" i="8"/>
  <c r="O10" i="8"/>
  <c r="M10" i="8"/>
  <c r="K10" i="8"/>
  <c r="I10" i="8"/>
  <c r="AC9" i="8"/>
  <c r="AA9" i="8"/>
  <c r="Y9" i="8"/>
  <c r="W9" i="8"/>
  <c r="U9" i="8"/>
  <c r="S9" i="8"/>
  <c r="Q9" i="8"/>
  <c r="O9" i="8"/>
  <c r="M9" i="8"/>
  <c r="K9" i="8"/>
  <c r="I9" i="8"/>
  <c r="AC8" i="8"/>
  <c r="AA8" i="8"/>
  <c r="Y8" i="8"/>
  <c r="W8" i="8"/>
  <c r="U8" i="8"/>
  <c r="S8" i="8"/>
  <c r="Q8" i="8"/>
  <c r="O8" i="8"/>
  <c r="M8" i="8"/>
  <c r="K8" i="8"/>
  <c r="I8" i="8"/>
  <c r="AC7" i="8"/>
  <c r="AA7" i="8"/>
  <c r="Y7" i="8"/>
  <c r="W7" i="8"/>
  <c r="U7" i="8"/>
  <c r="S7" i="8"/>
  <c r="Q7" i="8"/>
  <c r="O7" i="8"/>
  <c r="M7" i="8"/>
  <c r="K7" i="8"/>
  <c r="I7" i="8"/>
  <c r="AC6" i="8"/>
  <c r="AA6" i="8"/>
  <c r="Y6" i="8"/>
  <c r="W6" i="8"/>
  <c r="U6" i="8"/>
  <c r="S6" i="8"/>
  <c r="Q6" i="8"/>
  <c r="O6" i="8"/>
  <c r="M6" i="8"/>
  <c r="K6" i="8"/>
  <c r="I6" i="8"/>
  <c r="AC5" i="8"/>
  <c r="AA5" i="8"/>
  <c r="Y5" i="8"/>
  <c r="W5" i="8"/>
  <c r="U5" i="8"/>
  <c r="S5" i="8"/>
  <c r="Q5" i="8"/>
  <c r="O5" i="8"/>
  <c r="M5" i="8"/>
  <c r="K5" i="8"/>
  <c r="I5" i="8"/>
  <c r="AC4" i="8"/>
  <c r="AA4" i="8"/>
  <c r="Y4" i="8"/>
  <c r="W4" i="8"/>
  <c r="U4" i="8"/>
  <c r="S4" i="8"/>
  <c r="Q4" i="8"/>
  <c r="O4" i="8"/>
  <c r="M4" i="8"/>
  <c r="K4" i="8"/>
  <c r="I4" i="8"/>
  <c r="E4" i="8"/>
  <c r="AB116" i="7"/>
  <c r="Z116" i="7"/>
  <c r="X116" i="7"/>
  <c r="V116" i="7"/>
  <c r="T116" i="7"/>
  <c r="R116" i="7"/>
  <c r="P116" i="7"/>
  <c r="N116" i="7"/>
  <c r="L116" i="7"/>
  <c r="J116" i="7"/>
  <c r="H116" i="7"/>
  <c r="AC109" i="7"/>
  <c r="AA109" i="7"/>
  <c r="Y109" i="7"/>
  <c r="W109" i="7"/>
  <c r="U109" i="7"/>
  <c r="S109" i="7"/>
  <c r="Q109" i="7"/>
  <c r="O109" i="7"/>
  <c r="M109" i="7"/>
  <c r="E109" i="7" s="1"/>
  <c r="K109" i="7"/>
  <c r="I109" i="7"/>
  <c r="AC108" i="7"/>
  <c r="AA108" i="7"/>
  <c r="Y108" i="7"/>
  <c r="W108" i="7"/>
  <c r="U108" i="7"/>
  <c r="S108" i="7"/>
  <c r="Q108" i="7"/>
  <c r="O108" i="7"/>
  <c r="M108" i="7"/>
  <c r="K108" i="7"/>
  <c r="I108" i="7"/>
  <c r="AC107" i="7"/>
  <c r="AA107" i="7"/>
  <c r="Y107" i="7"/>
  <c r="W107" i="7"/>
  <c r="U107" i="7"/>
  <c r="S107" i="7"/>
  <c r="Q107" i="7"/>
  <c r="O107" i="7"/>
  <c r="M107" i="7"/>
  <c r="K107" i="7"/>
  <c r="I107" i="7"/>
  <c r="AC106" i="7"/>
  <c r="AA106" i="7"/>
  <c r="Y106" i="7"/>
  <c r="W106" i="7"/>
  <c r="U106" i="7"/>
  <c r="S106" i="7"/>
  <c r="Q106" i="7"/>
  <c r="O106" i="7"/>
  <c r="M106" i="7"/>
  <c r="K106" i="7"/>
  <c r="I106" i="7"/>
  <c r="E106" i="7" s="1"/>
  <c r="AC105" i="7"/>
  <c r="AA105" i="7"/>
  <c r="Y105" i="7"/>
  <c r="W105" i="7"/>
  <c r="U105" i="7"/>
  <c r="S105" i="7"/>
  <c r="Q105" i="7"/>
  <c r="O105" i="7"/>
  <c r="M105" i="7"/>
  <c r="K105" i="7"/>
  <c r="I105" i="7"/>
  <c r="AC104" i="7"/>
  <c r="AA104" i="7"/>
  <c r="Y104" i="7"/>
  <c r="W104" i="7"/>
  <c r="U104" i="7"/>
  <c r="S104" i="7"/>
  <c r="Q104" i="7"/>
  <c r="O104" i="7"/>
  <c r="M104" i="7"/>
  <c r="E104" i="7" s="1"/>
  <c r="K104" i="7"/>
  <c r="I104" i="7"/>
  <c r="AC103" i="7"/>
  <c r="AA103" i="7"/>
  <c r="Y103" i="7"/>
  <c r="W103" i="7"/>
  <c r="U103" i="7"/>
  <c r="S103" i="7"/>
  <c r="Q103" i="7"/>
  <c r="O103" i="7"/>
  <c r="M103" i="7"/>
  <c r="K103" i="7"/>
  <c r="I103" i="7"/>
  <c r="AC102" i="7"/>
  <c r="AA102" i="7"/>
  <c r="Y102" i="7"/>
  <c r="W102" i="7"/>
  <c r="U102" i="7"/>
  <c r="S102" i="7"/>
  <c r="Q102" i="7"/>
  <c r="O102" i="7"/>
  <c r="M102" i="7"/>
  <c r="K102" i="7"/>
  <c r="I102" i="7"/>
  <c r="AC101" i="7"/>
  <c r="AA101" i="7"/>
  <c r="Y101" i="7"/>
  <c r="W101" i="7"/>
  <c r="U101" i="7"/>
  <c r="S101" i="7"/>
  <c r="Q101" i="7"/>
  <c r="O101" i="7"/>
  <c r="M101" i="7"/>
  <c r="K101" i="7"/>
  <c r="I101" i="7"/>
  <c r="AC100" i="7"/>
  <c r="AA100" i="7"/>
  <c r="Y100" i="7"/>
  <c r="W100" i="7"/>
  <c r="U100" i="7"/>
  <c r="S100" i="7"/>
  <c r="Q100" i="7"/>
  <c r="O100" i="7"/>
  <c r="M100" i="7"/>
  <c r="K100" i="7"/>
  <c r="I100" i="7"/>
  <c r="AC99" i="7"/>
  <c r="AA99" i="7"/>
  <c r="Y99" i="7"/>
  <c r="W99" i="7"/>
  <c r="U99" i="7"/>
  <c r="S99" i="7"/>
  <c r="Q99" i="7"/>
  <c r="O99" i="7"/>
  <c r="M99" i="7"/>
  <c r="K99" i="7"/>
  <c r="I99" i="7"/>
  <c r="AC98" i="7"/>
  <c r="AA98" i="7"/>
  <c r="Y98" i="7"/>
  <c r="W98" i="7"/>
  <c r="U98" i="7"/>
  <c r="S98" i="7"/>
  <c r="Q98" i="7"/>
  <c r="O98" i="7"/>
  <c r="M98" i="7"/>
  <c r="K98" i="7"/>
  <c r="I98" i="7"/>
  <c r="AC97" i="7"/>
  <c r="AA97" i="7"/>
  <c r="Y97" i="7"/>
  <c r="W97" i="7"/>
  <c r="U97" i="7"/>
  <c r="S97" i="7"/>
  <c r="Q97" i="7"/>
  <c r="O97" i="7"/>
  <c r="M97" i="7"/>
  <c r="K97" i="7"/>
  <c r="I97" i="7"/>
  <c r="AC96" i="7"/>
  <c r="AA96" i="7"/>
  <c r="Y96" i="7"/>
  <c r="W96" i="7"/>
  <c r="U96" i="7"/>
  <c r="S96" i="7"/>
  <c r="Q96" i="7"/>
  <c r="O96" i="7"/>
  <c r="M96" i="7"/>
  <c r="K96" i="7"/>
  <c r="I96" i="7"/>
  <c r="E96" i="7"/>
  <c r="AC95" i="7"/>
  <c r="AA95" i="7"/>
  <c r="Y95" i="7"/>
  <c r="W95" i="7"/>
  <c r="U95" i="7"/>
  <c r="S95" i="7"/>
  <c r="Q95" i="7"/>
  <c r="O95" i="7"/>
  <c r="M95" i="7"/>
  <c r="K95" i="7"/>
  <c r="I95" i="7"/>
  <c r="AC94" i="7"/>
  <c r="AA94" i="7"/>
  <c r="Y94" i="7"/>
  <c r="W94" i="7"/>
  <c r="U94" i="7"/>
  <c r="S94" i="7"/>
  <c r="Q94" i="7"/>
  <c r="O94" i="7"/>
  <c r="M94" i="7"/>
  <c r="K94" i="7"/>
  <c r="I94" i="7"/>
  <c r="AC93" i="7"/>
  <c r="AA93" i="7"/>
  <c r="Y93" i="7"/>
  <c r="W93" i="7"/>
  <c r="U93" i="7"/>
  <c r="S93" i="7"/>
  <c r="Q93" i="7"/>
  <c r="O93" i="7"/>
  <c r="M93" i="7"/>
  <c r="K93" i="7"/>
  <c r="E93" i="7" s="1"/>
  <c r="I93" i="7"/>
  <c r="AC92" i="7"/>
  <c r="AA92" i="7"/>
  <c r="Y92" i="7"/>
  <c r="W92" i="7"/>
  <c r="U92" i="7"/>
  <c r="S92" i="7"/>
  <c r="Q92" i="7"/>
  <c r="O92" i="7"/>
  <c r="M92" i="7"/>
  <c r="K92" i="7"/>
  <c r="I92" i="7"/>
  <c r="AC91" i="7"/>
  <c r="AA91" i="7"/>
  <c r="Y91" i="7"/>
  <c r="W91" i="7"/>
  <c r="U91" i="7"/>
  <c r="S91" i="7"/>
  <c r="Q91" i="7"/>
  <c r="O91" i="7"/>
  <c r="M91" i="7"/>
  <c r="K91" i="7"/>
  <c r="I91" i="7"/>
  <c r="AC90" i="7"/>
  <c r="AA90" i="7"/>
  <c r="Y90" i="7"/>
  <c r="W90" i="7"/>
  <c r="U90" i="7"/>
  <c r="S90" i="7"/>
  <c r="Q90" i="7"/>
  <c r="O90" i="7"/>
  <c r="M90" i="7"/>
  <c r="K90" i="7"/>
  <c r="I90" i="7"/>
  <c r="AC89" i="7"/>
  <c r="AA89" i="7"/>
  <c r="Y89" i="7"/>
  <c r="W89" i="7"/>
  <c r="U89" i="7"/>
  <c r="S89" i="7"/>
  <c r="Q89" i="7"/>
  <c r="O89" i="7"/>
  <c r="M89" i="7"/>
  <c r="K89" i="7"/>
  <c r="E89" i="7" s="1"/>
  <c r="I89" i="7"/>
  <c r="AC88" i="7"/>
  <c r="AA88" i="7"/>
  <c r="Y88" i="7"/>
  <c r="W88" i="7"/>
  <c r="U88" i="7"/>
  <c r="S88" i="7"/>
  <c r="Q88" i="7"/>
  <c r="O88" i="7"/>
  <c r="M88" i="7"/>
  <c r="K88" i="7"/>
  <c r="I88" i="7"/>
  <c r="E88" i="7" s="1"/>
  <c r="AC87" i="7"/>
  <c r="AA87" i="7"/>
  <c r="Y87" i="7"/>
  <c r="W87" i="7"/>
  <c r="U87" i="7"/>
  <c r="S87" i="7"/>
  <c r="Q87" i="7"/>
  <c r="O87" i="7"/>
  <c r="M87" i="7"/>
  <c r="K87" i="7"/>
  <c r="I87" i="7"/>
  <c r="AC86" i="7"/>
  <c r="AA86" i="7"/>
  <c r="Y86" i="7"/>
  <c r="W86" i="7"/>
  <c r="U86" i="7"/>
  <c r="S86" i="7"/>
  <c r="Q86" i="7"/>
  <c r="O86" i="7"/>
  <c r="M86" i="7"/>
  <c r="K86" i="7"/>
  <c r="I86" i="7"/>
  <c r="AC85" i="7"/>
  <c r="AA85" i="7"/>
  <c r="Y85" i="7"/>
  <c r="W85" i="7"/>
  <c r="U85" i="7"/>
  <c r="S85" i="7"/>
  <c r="Q85" i="7"/>
  <c r="O85" i="7"/>
  <c r="M85" i="7"/>
  <c r="K85" i="7"/>
  <c r="I85" i="7"/>
  <c r="AC84" i="7"/>
  <c r="AA84" i="7"/>
  <c r="Y84" i="7"/>
  <c r="W84" i="7"/>
  <c r="U84" i="7"/>
  <c r="S84" i="7"/>
  <c r="Q84" i="7"/>
  <c r="O84" i="7"/>
  <c r="M84" i="7"/>
  <c r="K84" i="7"/>
  <c r="I84" i="7"/>
  <c r="AC83" i="7"/>
  <c r="AA83" i="7"/>
  <c r="Y83" i="7"/>
  <c r="W83" i="7"/>
  <c r="U83" i="7"/>
  <c r="S83" i="7"/>
  <c r="Q83" i="7"/>
  <c r="O83" i="7"/>
  <c r="M83" i="7"/>
  <c r="K83" i="7"/>
  <c r="I83" i="7"/>
  <c r="E83" i="7" s="1"/>
  <c r="AC82" i="7"/>
  <c r="AA82" i="7"/>
  <c r="Y82" i="7"/>
  <c r="W82" i="7"/>
  <c r="U82" i="7"/>
  <c r="S82" i="7"/>
  <c r="Q82" i="7"/>
  <c r="O82" i="7"/>
  <c r="M82" i="7"/>
  <c r="K82" i="7"/>
  <c r="I82" i="7"/>
  <c r="AC81" i="7"/>
  <c r="AA81" i="7"/>
  <c r="Y81" i="7"/>
  <c r="W81" i="7"/>
  <c r="U81" i="7"/>
  <c r="S81" i="7"/>
  <c r="Q81" i="7"/>
  <c r="O81" i="7"/>
  <c r="M81" i="7"/>
  <c r="K81" i="7"/>
  <c r="I81" i="7"/>
  <c r="AC80" i="7"/>
  <c r="AA80" i="7"/>
  <c r="Y80" i="7"/>
  <c r="W80" i="7"/>
  <c r="U80" i="7"/>
  <c r="S80" i="7"/>
  <c r="Q80" i="7"/>
  <c r="O80" i="7"/>
  <c r="M80" i="7"/>
  <c r="K80" i="7"/>
  <c r="I80" i="7"/>
  <c r="E80" i="7" s="1"/>
  <c r="AC79" i="7"/>
  <c r="AA79" i="7"/>
  <c r="Y79" i="7"/>
  <c r="W79" i="7"/>
  <c r="U79" i="7"/>
  <c r="S79" i="7"/>
  <c r="Q79" i="7"/>
  <c r="O79" i="7"/>
  <c r="M79" i="7"/>
  <c r="K79" i="7"/>
  <c r="I79" i="7"/>
  <c r="AC78" i="7"/>
  <c r="AA78" i="7"/>
  <c r="Y78" i="7"/>
  <c r="W78" i="7"/>
  <c r="U78" i="7"/>
  <c r="S78" i="7"/>
  <c r="Q78" i="7"/>
  <c r="O78" i="7"/>
  <c r="M78" i="7"/>
  <c r="K78" i="7"/>
  <c r="I78" i="7"/>
  <c r="E78" i="7" s="1"/>
  <c r="AC77" i="7"/>
  <c r="AA77" i="7"/>
  <c r="Y77" i="7"/>
  <c r="W77" i="7"/>
  <c r="U77" i="7"/>
  <c r="S77" i="7"/>
  <c r="Q77" i="7"/>
  <c r="O77" i="7"/>
  <c r="M77" i="7"/>
  <c r="K77" i="7"/>
  <c r="I77" i="7"/>
  <c r="AC76" i="7"/>
  <c r="AA76" i="7"/>
  <c r="Y76" i="7"/>
  <c r="W76" i="7"/>
  <c r="U76" i="7"/>
  <c r="S76" i="7"/>
  <c r="Q76" i="7"/>
  <c r="O76" i="7"/>
  <c r="M76" i="7"/>
  <c r="K76" i="7"/>
  <c r="I76" i="7"/>
  <c r="G76" i="7" a="1"/>
  <c r="G76" i="7" s="1"/>
  <c r="AC75" i="7"/>
  <c r="AA75" i="7"/>
  <c r="Y75" i="7"/>
  <c r="W75" i="7"/>
  <c r="U75" i="7"/>
  <c r="S75" i="7"/>
  <c r="Q75" i="7"/>
  <c r="O75" i="7"/>
  <c r="M75" i="7"/>
  <c r="K75" i="7"/>
  <c r="I75" i="7"/>
  <c r="G75" i="7" a="1"/>
  <c r="G75" i="7" s="1"/>
  <c r="AC74" i="7"/>
  <c r="AA74" i="7"/>
  <c r="Y74" i="7"/>
  <c r="W74" i="7"/>
  <c r="U74" i="7"/>
  <c r="S74" i="7"/>
  <c r="Q74" i="7"/>
  <c r="O74" i="7"/>
  <c r="M74" i="7"/>
  <c r="K74" i="7"/>
  <c r="I74" i="7"/>
  <c r="AC73" i="7"/>
  <c r="AA73" i="7"/>
  <c r="Y73" i="7"/>
  <c r="W73" i="7"/>
  <c r="U73" i="7"/>
  <c r="S73" i="7"/>
  <c r="Q73" i="7"/>
  <c r="O73" i="7"/>
  <c r="M73" i="7"/>
  <c r="K73" i="7"/>
  <c r="E73" i="7" s="1"/>
  <c r="I73" i="7"/>
  <c r="AC72" i="7"/>
  <c r="AA72" i="7"/>
  <c r="Y72" i="7"/>
  <c r="W72" i="7"/>
  <c r="U72" i="7"/>
  <c r="S72" i="7"/>
  <c r="Q72" i="7"/>
  <c r="O72" i="7"/>
  <c r="M72" i="7"/>
  <c r="K72" i="7"/>
  <c r="I72" i="7"/>
  <c r="E72" i="7" s="1"/>
  <c r="AC71" i="7"/>
  <c r="AA71" i="7"/>
  <c r="Y71" i="7"/>
  <c r="W71" i="7"/>
  <c r="U71" i="7"/>
  <c r="S71" i="7"/>
  <c r="Q71" i="7"/>
  <c r="O71" i="7"/>
  <c r="M71" i="7"/>
  <c r="K71" i="7"/>
  <c r="I71" i="7"/>
  <c r="E71" i="7" s="1"/>
  <c r="AC70" i="7"/>
  <c r="AA70" i="7"/>
  <c r="Y70" i="7"/>
  <c r="W70" i="7"/>
  <c r="U70" i="7"/>
  <c r="S70" i="7"/>
  <c r="Q70" i="7"/>
  <c r="O70" i="7"/>
  <c r="M70" i="7"/>
  <c r="K70" i="7"/>
  <c r="I70" i="7"/>
  <c r="AC69" i="7"/>
  <c r="AA69" i="7"/>
  <c r="Y69" i="7"/>
  <c r="W69" i="7"/>
  <c r="U69" i="7"/>
  <c r="S69" i="7"/>
  <c r="Q69" i="7"/>
  <c r="O69" i="7"/>
  <c r="M69" i="7"/>
  <c r="K69" i="7"/>
  <c r="I69" i="7"/>
  <c r="AC68" i="7"/>
  <c r="AA68" i="7"/>
  <c r="Y68" i="7"/>
  <c r="W68" i="7"/>
  <c r="U68" i="7"/>
  <c r="S68" i="7"/>
  <c r="Q68" i="7"/>
  <c r="O68" i="7"/>
  <c r="M68" i="7"/>
  <c r="K68" i="7"/>
  <c r="I68" i="7"/>
  <c r="AC67" i="7"/>
  <c r="AA67" i="7"/>
  <c r="Y67" i="7"/>
  <c r="W67" i="7"/>
  <c r="U67" i="7"/>
  <c r="S67" i="7"/>
  <c r="Q67" i="7"/>
  <c r="O67" i="7"/>
  <c r="M67" i="7"/>
  <c r="K67" i="7"/>
  <c r="I67" i="7"/>
  <c r="AC66" i="7"/>
  <c r="AA66" i="7"/>
  <c r="Y66" i="7"/>
  <c r="W66" i="7"/>
  <c r="U66" i="7"/>
  <c r="S66" i="7"/>
  <c r="Q66" i="7"/>
  <c r="O66" i="7"/>
  <c r="M66" i="7"/>
  <c r="K66" i="7"/>
  <c r="I66" i="7"/>
  <c r="AC65" i="7"/>
  <c r="AA65" i="7"/>
  <c r="Y65" i="7"/>
  <c r="W65" i="7"/>
  <c r="U65" i="7"/>
  <c r="S65" i="7"/>
  <c r="Q65" i="7"/>
  <c r="O65" i="7"/>
  <c r="M65" i="7"/>
  <c r="K65" i="7"/>
  <c r="I65" i="7"/>
  <c r="AC64" i="7"/>
  <c r="AA64" i="7"/>
  <c r="Y64" i="7"/>
  <c r="W64" i="7"/>
  <c r="U64" i="7"/>
  <c r="S64" i="7"/>
  <c r="Q64" i="7"/>
  <c r="O64" i="7"/>
  <c r="M64" i="7"/>
  <c r="K64" i="7"/>
  <c r="I64" i="7"/>
  <c r="E64" i="7" s="1"/>
  <c r="AC63" i="7"/>
  <c r="AA63" i="7"/>
  <c r="Y63" i="7"/>
  <c r="W63" i="7"/>
  <c r="U63" i="7"/>
  <c r="S63" i="7"/>
  <c r="Q63" i="7"/>
  <c r="O63" i="7"/>
  <c r="M63" i="7"/>
  <c r="K63" i="7"/>
  <c r="I63" i="7"/>
  <c r="AC62" i="7"/>
  <c r="AA62" i="7"/>
  <c r="Y62" i="7"/>
  <c r="W62" i="7"/>
  <c r="U62" i="7"/>
  <c r="S62" i="7"/>
  <c r="Q62" i="7"/>
  <c r="O62" i="7"/>
  <c r="M62" i="7"/>
  <c r="K62" i="7"/>
  <c r="I62" i="7"/>
  <c r="E62" i="7" s="1"/>
  <c r="AC61" i="7"/>
  <c r="AA61" i="7"/>
  <c r="Y61" i="7"/>
  <c r="W61" i="7"/>
  <c r="U61" i="7"/>
  <c r="S61" i="7"/>
  <c r="Q61" i="7"/>
  <c r="O61" i="7"/>
  <c r="M61" i="7"/>
  <c r="K61" i="7"/>
  <c r="I61" i="7"/>
  <c r="AC60" i="7"/>
  <c r="AA60" i="7"/>
  <c r="Y60" i="7"/>
  <c r="W60" i="7"/>
  <c r="U60" i="7"/>
  <c r="S60" i="7"/>
  <c r="Q60" i="7"/>
  <c r="O60" i="7"/>
  <c r="M60" i="7"/>
  <c r="E60" i="7" s="1"/>
  <c r="K60" i="7"/>
  <c r="I60" i="7"/>
  <c r="AC59" i="7"/>
  <c r="AA59" i="7"/>
  <c r="Y59" i="7"/>
  <c r="W59" i="7"/>
  <c r="U59" i="7"/>
  <c r="S59" i="7"/>
  <c r="Q59" i="7"/>
  <c r="O59" i="7"/>
  <c r="M59" i="7"/>
  <c r="K59" i="7"/>
  <c r="I59" i="7"/>
  <c r="AC58" i="7"/>
  <c r="AA58" i="7"/>
  <c r="Y58" i="7"/>
  <c r="W58" i="7"/>
  <c r="U58" i="7"/>
  <c r="S58" i="7"/>
  <c r="Q58" i="7"/>
  <c r="O58" i="7"/>
  <c r="M58" i="7"/>
  <c r="K58" i="7"/>
  <c r="I58" i="7"/>
  <c r="AC57" i="7"/>
  <c r="AA57" i="7"/>
  <c r="Y57" i="7"/>
  <c r="W57" i="7"/>
  <c r="U57" i="7"/>
  <c r="S57" i="7"/>
  <c r="Q57" i="7"/>
  <c r="O57" i="7"/>
  <c r="M57" i="7"/>
  <c r="K57" i="7"/>
  <c r="I57" i="7"/>
  <c r="AC56" i="7"/>
  <c r="AA56" i="7"/>
  <c r="Y56" i="7"/>
  <c r="W56" i="7"/>
  <c r="U56" i="7"/>
  <c r="S56" i="7"/>
  <c r="Q56" i="7"/>
  <c r="O56" i="7"/>
  <c r="M56" i="7"/>
  <c r="E56" i="7" s="1"/>
  <c r="K56" i="7"/>
  <c r="I56" i="7"/>
  <c r="AC55" i="7"/>
  <c r="AA55" i="7"/>
  <c r="Y55" i="7"/>
  <c r="W55" i="7"/>
  <c r="U55" i="7"/>
  <c r="S55" i="7"/>
  <c r="Q55" i="7"/>
  <c r="O55" i="7"/>
  <c r="M55" i="7"/>
  <c r="K55" i="7"/>
  <c r="I55" i="7"/>
  <c r="AC54" i="7"/>
  <c r="AA54" i="7"/>
  <c r="Y54" i="7"/>
  <c r="W54" i="7"/>
  <c r="U54" i="7"/>
  <c r="S54" i="7"/>
  <c r="Q54" i="7"/>
  <c r="O54" i="7"/>
  <c r="M54" i="7"/>
  <c r="K54" i="7"/>
  <c r="I54" i="7"/>
  <c r="AC53" i="7"/>
  <c r="AA53" i="7"/>
  <c r="Y53" i="7"/>
  <c r="W53" i="7"/>
  <c r="U53" i="7"/>
  <c r="S53" i="7"/>
  <c r="Q53" i="7"/>
  <c r="O53" i="7"/>
  <c r="M53" i="7"/>
  <c r="K53" i="7"/>
  <c r="I53" i="7"/>
  <c r="AC52" i="7"/>
  <c r="AA52" i="7"/>
  <c r="Y52" i="7"/>
  <c r="W52" i="7"/>
  <c r="U52" i="7"/>
  <c r="S52" i="7"/>
  <c r="Q52" i="7"/>
  <c r="O52" i="7"/>
  <c r="M52" i="7"/>
  <c r="E52" i="7" s="1"/>
  <c r="K52" i="7"/>
  <c r="I52" i="7"/>
  <c r="AC51" i="7"/>
  <c r="AA51" i="7"/>
  <c r="Y51" i="7"/>
  <c r="W51" i="7"/>
  <c r="U51" i="7"/>
  <c r="S51" i="7"/>
  <c r="Q51" i="7"/>
  <c r="O51" i="7"/>
  <c r="M51" i="7"/>
  <c r="K51" i="7"/>
  <c r="I51" i="7"/>
  <c r="AC50" i="7"/>
  <c r="AA50" i="7"/>
  <c r="Y50" i="7"/>
  <c r="W50" i="7"/>
  <c r="U50" i="7"/>
  <c r="S50" i="7"/>
  <c r="Q50" i="7"/>
  <c r="O50" i="7"/>
  <c r="M50" i="7"/>
  <c r="K50" i="7"/>
  <c r="I50" i="7"/>
  <c r="E50" i="7" s="1"/>
  <c r="AC49" i="7"/>
  <c r="AA49" i="7"/>
  <c r="Y49" i="7"/>
  <c r="W49" i="7"/>
  <c r="U49" i="7"/>
  <c r="S49" i="7"/>
  <c r="Q49" i="7"/>
  <c r="O49" i="7"/>
  <c r="M49" i="7"/>
  <c r="K49" i="7"/>
  <c r="I49" i="7"/>
  <c r="AC48" i="7"/>
  <c r="AA48" i="7"/>
  <c r="Y48" i="7"/>
  <c r="W48" i="7"/>
  <c r="U48" i="7"/>
  <c r="S48" i="7"/>
  <c r="Q48" i="7"/>
  <c r="O48" i="7"/>
  <c r="M48" i="7"/>
  <c r="K48" i="7"/>
  <c r="E48" i="7" s="1"/>
  <c r="I48" i="7"/>
  <c r="AC47" i="7"/>
  <c r="AA47" i="7"/>
  <c r="Y47" i="7"/>
  <c r="W47" i="7"/>
  <c r="U47" i="7"/>
  <c r="S47" i="7"/>
  <c r="Q47" i="7"/>
  <c r="O47" i="7"/>
  <c r="M47" i="7"/>
  <c r="K47" i="7"/>
  <c r="I47" i="7"/>
  <c r="AC46" i="7"/>
  <c r="AA46" i="7"/>
  <c r="Y46" i="7"/>
  <c r="W46" i="7"/>
  <c r="U46" i="7"/>
  <c r="S46" i="7"/>
  <c r="Q46" i="7"/>
  <c r="O46" i="7"/>
  <c r="M46" i="7"/>
  <c r="K46" i="7"/>
  <c r="I46" i="7"/>
  <c r="AC45" i="7"/>
  <c r="AA45" i="7"/>
  <c r="Y45" i="7"/>
  <c r="W45" i="7"/>
  <c r="U45" i="7"/>
  <c r="S45" i="7"/>
  <c r="Q45" i="7"/>
  <c r="O45" i="7"/>
  <c r="M45" i="7"/>
  <c r="K45" i="7"/>
  <c r="I45" i="7"/>
  <c r="AC44" i="7"/>
  <c r="AA44" i="7"/>
  <c r="Y44" i="7"/>
  <c r="W44" i="7"/>
  <c r="U44" i="7"/>
  <c r="S44" i="7"/>
  <c r="Q44" i="7"/>
  <c r="O44" i="7"/>
  <c r="M44" i="7"/>
  <c r="K44" i="7"/>
  <c r="I44" i="7"/>
  <c r="E44" i="7"/>
  <c r="AC43" i="7"/>
  <c r="AA43" i="7"/>
  <c r="Y43" i="7"/>
  <c r="W43" i="7"/>
  <c r="U43" i="7"/>
  <c r="S43" i="7"/>
  <c r="Q43" i="7"/>
  <c r="O43" i="7"/>
  <c r="M43" i="7"/>
  <c r="K43" i="7"/>
  <c r="I43" i="7"/>
  <c r="AC42" i="7"/>
  <c r="AA42" i="7"/>
  <c r="Y42" i="7"/>
  <c r="W42" i="7"/>
  <c r="U42" i="7"/>
  <c r="S42" i="7"/>
  <c r="Q42" i="7"/>
  <c r="O42" i="7"/>
  <c r="M42" i="7"/>
  <c r="K42" i="7"/>
  <c r="I42" i="7"/>
  <c r="AC41" i="7"/>
  <c r="AA41" i="7"/>
  <c r="Y41" i="7"/>
  <c r="W41" i="7"/>
  <c r="U41" i="7"/>
  <c r="S41" i="7"/>
  <c r="Q41" i="7"/>
  <c r="O41" i="7"/>
  <c r="M41" i="7"/>
  <c r="K41" i="7"/>
  <c r="E41" i="7" s="1"/>
  <c r="I41" i="7"/>
  <c r="AC40" i="7"/>
  <c r="AA40" i="7"/>
  <c r="Y40" i="7"/>
  <c r="W40" i="7"/>
  <c r="U40" i="7"/>
  <c r="S40" i="7"/>
  <c r="Q40" i="7"/>
  <c r="O40" i="7"/>
  <c r="M40" i="7"/>
  <c r="K40" i="7"/>
  <c r="I40" i="7"/>
  <c r="E40" i="7" s="1"/>
  <c r="AC39" i="7"/>
  <c r="AA39" i="7"/>
  <c r="Y39" i="7"/>
  <c r="W39" i="7"/>
  <c r="U39" i="7"/>
  <c r="S39" i="7"/>
  <c r="Q39" i="7"/>
  <c r="O39" i="7"/>
  <c r="M39" i="7"/>
  <c r="K39" i="7"/>
  <c r="I39" i="7"/>
  <c r="AC38" i="7"/>
  <c r="AA38" i="7"/>
  <c r="Y38" i="7"/>
  <c r="W38" i="7"/>
  <c r="U38" i="7"/>
  <c r="S38" i="7"/>
  <c r="Q38" i="7"/>
  <c r="O38" i="7"/>
  <c r="M38" i="7"/>
  <c r="K38" i="7"/>
  <c r="I38" i="7"/>
  <c r="AC37" i="7"/>
  <c r="AA37" i="7"/>
  <c r="Y37" i="7"/>
  <c r="W37" i="7"/>
  <c r="U37" i="7"/>
  <c r="S37" i="7"/>
  <c r="Q37" i="7"/>
  <c r="O37" i="7"/>
  <c r="M37" i="7"/>
  <c r="K37" i="7"/>
  <c r="I37" i="7"/>
  <c r="AC36" i="7"/>
  <c r="AA36" i="7"/>
  <c r="Y36" i="7"/>
  <c r="W36" i="7"/>
  <c r="U36" i="7"/>
  <c r="S36" i="7"/>
  <c r="Q36" i="7"/>
  <c r="O36" i="7"/>
  <c r="M36" i="7"/>
  <c r="K36" i="7"/>
  <c r="I36" i="7"/>
  <c r="E36" i="7" s="1"/>
  <c r="AC35" i="7"/>
  <c r="AA35" i="7"/>
  <c r="Y35" i="7"/>
  <c r="W35" i="7"/>
  <c r="U35" i="7"/>
  <c r="S35" i="7"/>
  <c r="Q35" i="7"/>
  <c r="O35" i="7"/>
  <c r="M35" i="7"/>
  <c r="K35" i="7"/>
  <c r="I35" i="7"/>
  <c r="AC34" i="7"/>
  <c r="AA34" i="7"/>
  <c r="Y34" i="7"/>
  <c r="W34" i="7"/>
  <c r="U34" i="7"/>
  <c r="S34" i="7"/>
  <c r="Q34" i="7"/>
  <c r="O34" i="7"/>
  <c r="M34" i="7"/>
  <c r="K34" i="7"/>
  <c r="I34" i="7"/>
  <c r="AC33" i="7"/>
  <c r="AA33" i="7"/>
  <c r="Y33" i="7"/>
  <c r="W33" i="7"/>
  <c r="U33" i="7"/>
  <c r="S33" i="7"/>
  <c r="Q33" i="7"/>
  <c r="O33" i="7"/>
  <c r="M33" i="7"/>
  <c r="K33" i="7"/>
  <c r="I33" i="7"/>
  <c r="AC32" i="7"/>
  <c r="AA32" i="7"/>
  <c r="Y32" i="7"/>
  <c r="W32" i="7"/>
  <c r="U32" i="7"/>
  <c r="S32" i="7"/>
  <c r="Q32" i="7"/>
  <c r="O32" i="7"/>
  <c r="M32" i="7"/>
  <c r="K32" i="7"/>
  <c r="E32" i="7" s="1"/>
  <c r="I32" i="7"/>
  <c r="AC31" i="7"/>
  <c r="AA31" i="7"/>
  <c r="Y31" i="7"/>
  <c r="W31" i="7"/>
  <c r="U31" i="7"/>
  <c r="S31" i="7"/>
  <c r="Q31" i="7"/>
  <c r="O31" i="7"/>
  <c r="M31" i="7"/>
  <c r="K31" i="7"/>
  <c r="I31" i="7"/>
  <c r="AC30" i="7"/>
  <c r="AA30" i="7"/>
  <c r="Y30" i="7"/>
  <c r="W30" i="7"/>
  <c r="U30" i="7"/>
  <c r="S30" i="7"/>
  <c r="Q30" i="7"/>
  <c r="O30" i="7"/>
  <c r="M30" i="7"/>
  <c r="K30" i="7"/>
  <c r="I30" i="7"/>
  <c r="AC29" i="7"/>
  <c r="AA29" i="7"/>
  <c r="Y29" i="7"/>
  <c r="W29" i="7"/>
  <c r="U29" i="7"/>
  <c r="S29" i="7"/>
  <c r="Q29" i="7"/>
  <c r="O29" i="7"/>
  <c r="M29" i="7"/>
  <c r="K29" i="7"/>
  <c r="I29" i="7"/>
  <c r="AC28" i="7"/>
  <c r="AA28" i="7"/>
  <c r="Y28" i="7"/>
  <c r="W28" i="7"/>
  <c r="U28" i="7"/>
  <c r="S28" i="7"/>
  <c r="Q28" i="7"/>
  <c r="O28" i="7"/>
  <c r="M28" i="7"/>
  <c r="K28" i="7"/>
  <c r="I28" i="7"/>
  <c r="E28" i="7"/>
  <c r="AC27" i="7"/>
  <c r="AA27" i="7"/>
  <c r="Y27" i="7"/>
  <c r="W27" i="7"/>
  <c r="U27" i="7"/>
  <c r="S27" i="7"/>
  <c r="Q27" i="7"/>
  <c r="O27" i="7"/>
  <c r="M27" i="7"/>
  <c r="K27" i="7"/>
  <c r="I27" i="7"/>
  <c r="AC26" i="7"/>
  <c r="AA26" i="7"/>
  <c r="Y26" i="7"/>
  <c r="W26" i="7"/>
  <c r="U26" i="7"/>
  <c r="S26" i="7"/>
  <c r="Q26" i="7"/>
  <c r="O26" i="7"/>
  <c r="M26" i="7"/>
  <c r="K26" i="7"/>
  <c r="I26" i="7"/>
  <c r="AC25" i="7"/>
  <c r="AA25" i="7"/>
  <c r="Y25" i="7"/>
  <c r="W25" i="7"/>
  <c r="U25" i="7"/>
  <c r="S25" i="7"/>
  <c r="Q25" i="7"/>
  <c r="O25" i="7"/>
  <c r="M25" i="7"/>
  <c r="K25" i="7"/>
  <c r="E25" i="7" s="1"/>
  <c r="I25" i="7"/>
  <c r="AC24" i="7"/>
  <c r="AA24" i="7"/>
  <c r="Y24" i="7"/>
  <c r="W24" i="7"/>
  <c r="U24" i="7"/>
  <c r="S24" i="7"/>
  <c r="Q24" i="7"/>
  <c r="O24" i="7"/>
  <c r="M24" i="7"/>
  <c r="K24" i="7"/>
  <c r="I24" i="7"/>
  <c r="AC23" i="7"/>
  <c r="AA23" i="7"/>
  <c r="Y23" i="7"/>
  <c r="W23" i="7"/>
  <c r="U23" i="7"/>
  <c r="S23" i="7"/>
  <c r="Q23" i="7"/>
  <c r="O23" i="7"/>
  <c r="M23" i="7"/>
  <c r="K23" i="7"/>
  <c r="I23" i="7"/>
  <c r="AC22" i="7"/>
  <c r="AA22" i="7"/>
  <c r="Y22" i="7"/>
  <c r="W22" i="7"/>
  <c r="U22" i="7"/>
  <c r="S22" i="7"/>
  <c r="Q22" i="7"/>
  <c r="O22" i="7"/>
  <c r="M22" i="7"/>
  <c r="K22" i="7"/>
  <c r="I22" i="7"/>
  <c r="AC21" i="7"/>
  <c r="AA21" i="7"/>
  <c r="Y21" i="7"/>
  <c r="W21" i="7"/>
  <c r="U21" i="7"/>
  <c r="S21" i="7"/>
  <c r="Q21" i="7"/>
  <c r="O21" i="7"/>
  <c r="M21" i="7"/>
  <c r="K21" i="7"/>
  <c r="E21" i="7" s="1"/>
  <c r="I21" i="7"/>
  <c r="AC20" i="7"/>
  <c r="AA20" i="7"/>
  <c r="Y20" i="7"/>
  <c r="W20" i="7"/>
  <c r="U20" i="7"/>
  <c r="S20" i="7"/>
  <c r="Q20" i="7"/>
  <c r="O20" i="7"/>
  <c r="M20" i="7"/>
  <c r="K20" i="7"/>
  <c r="I20" i="7"/>
  <c r="AC19" i="7"/>
  <c r="AA19" i="7"/>
  <c r="Y19" i="7"/>
  <c r="W19" i="7"/>
  <c r="U19" i="7"/>
  <c r="S19" i="7"/>
  <c r="Q19" i="7"/>
  <c r="O19" i="7"/>
  <c r="M19" i="7"/>
  <c r="K19" i="7"/>
  <c r="I19" i="7"/>
  <c r="AC18" i="7"/>
  <c r="AA18" i="7"/>
  <c r="Y18" i="7"/>
  <c r="W18" i="7"/>
  <c r="U18" i="7"/>
  <c r="S18" i="7"/>
  <c r="Q18" i="7"/>
  <c r="O18" i="7"/>
  <c r="M18" i="7"/>
  <c r="K18" i="7"/>
  <c r="I18" i="7"/>
  <c r="AC17" i="7"/>
  <c r="AA17" i="7"/>
  <c r="Y17" i="7"/>
  <c r="W17" i="7"/>
  <c r="U17" i="7"/>
  <c r="S17" i="7"/>
  <c r="Q17" i="7"/>
  <c r="O17" i="7"/>
  <c r="M17" i="7"/>
  <c r="K17" i="7"/>
  <c r="I17" i="7"/>
  <c r="AC16" i="7"/>
  <c r="AA16" i="7"/>
  <c r="Y16" i="7"/>
  <c r="W16" i="7"/>
  <c r="U16" i="7"/>
  <c r="S16" i="7"/>
  <c r="Q16" i="7"/>
  <c r="O16" i="7"/>
  <c r="M16" i="7"/>
  <c r="K16" i="7"/>
  <c r="I16" i="7"/>
  <c r="AC15" i="7"/>
  <c r="AA15" i="7"/>
  <c r="Y15" i="7"/>
  <c r="W15" i="7"/>
  <c r="U15" i="7"/>
  <c r="S15" i="7"/>
  <c r="Q15" i="7"/>
  <c r="O15" i="7"/>
  <c r="M15" i="7"/>
  <c r="K15" i="7"/>
  <c r="I15" i="7"/>
  <c r="E15" i="7"/>
  <c r="AC14" i="7"/>
  <c r="AA14" i="7"/>
  <c r="Y14" i="7"/>
  <c r="W14" i="7"/>
  <c r="U14" i="7"/>
  <c r="S14" i="7"/>
  <c r="Q14" i="7"/>
  <c r="O14" i="7"/>
  <c r="M14" i="7"/>
  <c r="K14" i="7"/>
  <c r="I14" i="7"/>
  <c r="AC13" i="7"/>
  <c r="AA13" i="7"/>
  <c r="Y13" i="7"/>
  <c r="W13" i="7"/>
  <c r="U13" i="7"/>
  <c r="S13" i="7"/>
  <c r="Q13" i="7"/>
  <c r="O13" i="7"/>
  <c r="M13" i="7"/>
  <c r="E13" i="7" s="1"/>
  <c r="K13" i="7"/>
  <c r="I13" i="7"/>
  <c r="AC12" i="7"/>
  <c r="AA12" i="7"/>
  <c r="Y12" i="7"/>
  <c r="W12" i="7"/>
  <c r="U12" i="7"/>
  <c r="S12" i="7"/>
  <c r="Q12" i="7"/>
  <c r="O12" i="7"/>
  <c r="M12" i="7"/>
  <c r="K12" i="7"/>
  <c r="I12" i="7"/>
  <c r="E12" i="7" s="1"/>
  <c r="AC11" i="7"/>
  <c r="AA11" i="7"/>
  <c r="Y11" i="7"/>
  <c r="W11" i="7"/>
  <c r="U11" i="7"/>
  <c r="S11" i="7"/>
  <c r="Q11" i="7"/>
  <c r="O11" i="7"/>
  <c r="M11" i="7"/>
  <c r="K11" i="7"/>
  <c r="I11" i="7"/>
  <c r="AC10" i="7"/>
  <c r="AA10" i="7"/>
  <c r="Y10" i="7"/>
  <c r="W10" i="7"/>
  <c r="U10" i="7"/>
  <c r="S10" i="7"/>
  <c r="Q10" i="7"/>
  <c r="O10" i="7"/>
  <c r="M10" i="7"/>
  <c r="K10" i="7"/>
  <c r="I10" i="7"/>
  <c r="E10" i="7" s="1"/>
  <c r="AC9" i="7"/>
  <c r="AA9" i="7"/>
  <c r="Y9" i="7"/>
  <c r="W9" i="7"/>
  <c r="U9" i="7"/>
  <c r="S9" i="7"/>
  <c r="Q9" i="7"/>
  <c r="O9" i="7"/>
  <c r="M9" i="7"/>
  <c r="K9" i="7"/>
  <c r="I9" i="7"/>
  <c r="AC8" i="7"/>
  <c r="AA8" i="7"/>
  <c r="Y8" i="7"/>
  <c r="W8" i="7"/>
  <c r="U8" i="7"/>
  <c r="S8" i="7"/>
  <c r="Q8" i="7"/>
  <c r="O8" i="7"/>
  <c r="M8" i="7"/>
  <c r="K8" i="7"/>
  <c r="I8" i="7"/>
  <c r="AC7" i="7"/>
  <c r="AA7" i="7"/>
  <c r="Y7" i="7"/>
  <c r="W7" i="7"/>
  <c r="U7" i="7"/>
  <c r="S7" i="7"/>
  <c r="Q7" i="7"/>
  <c r="O7" i="7"/>
  <c r="M7" i="7"/>
  <c r="K7" i="7"/>
  <c r="I7" i="7"/>
  <c r="E7" i="7" s="1"/>
  <c r="AC6" i="7"/>
  <c r="AA6" i="7"/>
  <c r="Y6" i="7"/>
  <c r="W6" i="7"/>
  <c r="U6" i="7"/>
  <c r="S6" i="7"/>
  <c r="Q6" i="7"/>
  <c r="O6" i="7"/>
  <c r="M6" i="7"/>
  <c r="K6" i="7"/>
  <c r="I6" i="7"/>
  <c r="AC5" i="7"/>
  <c r="AA5" i="7"/>
  <c r="Y5" i="7"/>
  <c r="W5" i="7"/>
  <c r="U5" i="7"/>
  <c r="S5" i="7"/>
  <c r="Q5" i="7"/>
  <c r="O5" i="7"/>
  <c r="M5" i="7"/>
  <c r="K5" i="7"/>
  <c r="I5" i="7"/>
  <c r="AC4" i="7"/>
  <c r="AA4" i="7"/>
  <c r="Y4" i="7"/>
  <c r="W4" i="7"/>
  <c r="U4" i="7"/>
  <c r="S4" i="7"/>
  <c r="Q4" i="7"/>
  <c r="O4" i="7"/>
  <c r="E4" i="7" s="1"/>
  <c r="M4" i="7"/>
  <c r="K4" i="7"/>
  <c r="I4" i="7"/>
  <c r="E82" i="11" l="1"/>
  <c r="E84" i="11"/>
  <c r="E85" i="11"/>
  <c r="E96" i="11"/>
  <c r="E112" i="11"/>
  <c r="E114" i="11"/>
  <c r="E115" i="11"/>
  <c r="E128" i="11"/>
  <c r="E136" i="11"/>
  <c r="E138" i="11"/>
  <c r="E139" i="11"/>
  <c r="E150" i="11"/>
  <c r="E20" i="11"/>
  <c r="E90" i="11"/>
  <c r="E92" i="11"/>
  <c r="E93" i="11"/>
  <c r="E120" i="11"/>
  <c r="E122" i="11"/>
  <c r="E125" i="11"/>
  <c r="E144" i="11"/>
  <c r="E146" i="11"/>
  <c r="E147" i="11"/>
  <c r="E158" i="11"/>
  <c r="E80" i="11"/>
  <c r="E110" i="11"/>
  <c r="E130" i="11"/>
  <c r="E134" i="11"/>
  <c r="E152" i="11"/>
  <c r="E154" i="11"/>
  <c r="E155" i="11"/>
  <c r="E4" i="11"/>
  <c r="F84" i="11" s="1"/>
  <c r="E28" i="11"/>
  <c r="E52" i="11"/>
  <c r="E54" i="11"/>
  <c r="E66" i="11"/>
  <c r="E68" i="11"/>
  <c r="E70" i="11"/>
  <c r="E73" i="11"/>
  <c r="E74" i="11"/>
  <c r="E75" i="11"/>
  <c r="E87" i="11"/>
  <c r="E95" i="11"/>
  <c r="E117" i="11"/>
  <c r="E127" i="11"/>
  <c r="E133" i="11"/>
  <c r="E141" i="11"/>
  <c r="E149" i="11"/>
  <c r="E157" i="11"/>
  <c r="E5" i="11"/>
  <c r="E7" i="11"/>
  <c r="E9" i="11"/>
  <c r="E11" i="11"/>
  <c r="E13" i="11"/>
  <c r="E15" i="11"/>
  <c r="E17" i="11"/>
  <c r="E19" i="11"/>
  <c r="E21" i="11"/>
  <c r="E32" i="11"/>
  <c r="E34" i="11"/>
  <c r="E36" i="11"/>
  <c r="E60" i="11"/>
  <c r="E72" i="11"/>
  <c r="E76" i="11"/>
  <c r="E81" i="11"/>
  <c r="E89" i="11"/>
  <c r="E97" i="11"/>
  <c r="E99" i="11"/>
  <c r="E106" i="11"/>
  <c r="E111" i="11"/>
  <c r="E119" i="11"/>
  <c r="E124" i="11"/>
  <c r="E129" i="11"/>
  <c r="E135" i="11"/>
  <c r="E143" i="11"/>
  <c r="E151" i="11"/>
  <c r="E159" i="11"/>
  <c r="E6" i="11"/>
  <c r="E12" i="11"/>
  <c r="E14" i="11"/>
  <c r="E24" i="11"/>
  <c r="E26" i="11"/>
  <c r="E39" i="11"/>
  <c r="E44" i="11"/>
  <c r="E46" i="11"/>
  <c r="E58" i="11"/>
  <c r="E63" i="11"/>
  <c r="E79" i="11"/>
  <c r="E98" i="11"/>
  <c r="E100" i="11"/>
  <c r="E102" i="11"/>
  <c r="E109" i="11"/>
  <c r="E23" i="11"/>
  <c r="E25" i="11"/>
  <c r="E27" i="11"/>
  <c r="E29" i="11"/>
  <c r="E61" i="11"/>
  <c r="E62" i="11"/>
  <c r="E64" i="11"/>
  <c r="E71" i="11"/>
  <c r="E77" i="11"/>
  <c r="E78" i="11"/>
  <c r="E83" i="11"/>
  <c r="E91" i="11"/>
  <c r="E103" i="11"/>
  <c r="E113" i="11"/>
  <c r="E121" i="11"/>
  <c r="E137" i="11"/>
  <c r="E145" i="11"/>
  <c r="E153" i="11"/>
  <c r="E161" i="11"/>
  <c r="E10" i="11"/>
  <c r="E40" i="11"/>
  <c r="E48" i="11"/>
  <c r="E56" i="11"/>
  <c r="E59" i="11"/>
  <c r="E65" i="11"/>
  <c r="E8" i="11"/>
  <c r="E16" i="11"/>
  <c r="E18" i="11"/>
  <c r="E42" i="11"/>
  <c r="E45" i="11"/>
  <c r="E50" i="11"/>
  <c r="E53" i="11"/>
  <c r="E67" i="11"/>
  <c r="E18" i="10"/>
  <c r="E28" i="10"/>
  <c r="E40" i="10"/>
  <c r="E49" i="10"/>
  <c r="E61" i="10"/>
  <c r="E63" i="10"/>
  <c r="E74" i="10"/>
  <c r="E120" i="10"/>
  <c r="E129" i="10"/>
  <c r="E137" i="10"/>
  <c r="E146" i="10"/>
  <c r="E150" i="10"/>
  <c r="E155" i="10"/>
  <c r="E5" i="10"/>
  <c r="E15" i="10"/>
  <c r="E21" i="10"/>
  <c r="E33" i="10"/>
  <c r="E54" i="10"/>
  <c r="E85" i="10"/>
  <c r="E87" i="10"/>
  <c r="E92" i="10"/>
  <c r="E96" i="10"/>
  <c r="E110" i="10"/>
  <c r="E113" i="10"/>
  <c r="E115" i="10"/>
  <c r="E119" i="10"/>
  <c r="E122" i="10"/>
  <c r="E126" i="10"/>
  <c r="E136" i="10"/>
  <c r="E152" i="10"/>
  <c r="E158" i="10"/>
  <c r="E19" i="10"/>
  <c r="E37" i="10"/>
  <c r="E59" i="10"/>
  <c r="E69" i="10"/>
  <c r="E71" i="10"/>
  <c r="E97" i="10"/>
  <c r="E111" i="10"/>
  <c r="E134" i="10"/>
  <c r="E139" i="10"/>
  <c r="E143" i="10"/>
  <c r="E153" i="10"/>
  <c r="E156" i="10"/>
  <c r="E161" i="10"/>
  <c r="E8" i="10"/>
  <c r="E12" i="10"/>
  <c r="E17" i="10"/>
  <c r="E24" i="10"/>
  <c r="E36" i="10"/>
  <c r="E43" i="10"/>
  <c r="E45" i="10"/>
  <c r="E47" i="10"/>
  <c r="E53" i="10"/>
  <c r="E56" i="10"/>
  <c r="E65" i="10"/>
  <c r="E89" i="10"/>
  <c r="E104" i="10"/>
  <c r="E125" i="10"/>
  <c r="E128" i="10"/>
  <c r="E135" i="10"/>
  <c r="E138" i="10"/>
  <c r="E142" i="10"/>
  <c r="E145" i="10"/>
  <c r="E147" i="10"/>
  <c r="E151" i="10"/>
  <c r="E154" i="10"/>
  <c r="E160" i="10"/>
  <c r="E162" i="10"/>
  <c r="E90" i="10"/>
  <c r="E105" i="10"/>
  <c r="E16" i="10"/>
  <c r="E46" i="10"/>
  <c r="E62" i="10"/>
  <c r="E76" i="10"/>
  <c r="E83" i="10"/>
  <c r="E127" i="10"/>
  <c r="E32" i="10"/>
  <c r="E13" i="10"/>
  <c r="E26" i="10"/>
  <c r="E48" i="10"/>
  <c r="E51" i="10"/>
  <c r="E64" i="10"/>
  <c r="E67" i="10"/>
  <c r="E70" i="10"/>
  <c r="E79" i="10"/>
  <c r="E81" i="10"/>
  <c r="E86" i="10"/>
  <c r="E102" i="10"/>
  <c r="E27" i="10"/>
  <c r="E44" i="10"/>
  <c r="E52" i="10"/>
  <c r="E60" i="10"/>
  <c r="E68" i="10"/>
  <c r="E77" i="10"/>
  <c r="E84" i="10"/>
  <c r="E100" i="10"/>
  <c r="E25" i="10"/>
  <c r="E42" i="10"/>
  <c r="E50" i="10"/>
  <c r="E58" i="10"/>
  <c r="E66" i="10"/>
  <c r="E75" i="10"/>
  <c r="E82" i="10"/>
  <c r="E98" i="10"/>
  <c r="E5" i="8"/>
  <c r="E9" i="8"/>
  <c r="E36" i="8"/>
  <c r="E38" i="8"/>
  <c r="E40" i="8"/>
  <c r="E47" i="8"/>
  <c r="E53" i="8"/>
  <c r="E62" i="8"/>
  <c r="E67" i="8"/>
  <c r="E69" i="8"/>
  <c r="E78" i="8"/>
  <c r="E83" i="8"/>
  <c r="E85" i="8"/>
  <c r="E92" i="8"/>
  <c r="E94" i="8"/>
  <c r="E99" i="8"/>
  <c r="E108" i="8"/>
  <c r="E13" i="8"/>
  <c r="E17" i="8"/>
  <c r="E19" i="8"/>
  <c r="E23" i="8"/>
  <c r="E27" i="8"/>
  <c r="E31" i="8"/>
  <c r="E44" i="8"/>
  <c r="E48" i="8"/>
  <c r="E50" i="8"/>
  <c r="E55" i="8"/>
  <c r="E57" i="8"/>
  <c r="E66" i="8"/>
  <c r="E71" i="8"/>
  <c r="E73" i="8"/>
  <c r="E82" i="8"/>
  <c r="E87" i="8"/>
  <c r="E96" i="8"/>
  <c r="E98" i="8"/>
  <c r="E103" i="8"/>
  <c r="E6" i="8"/>
  <c r="E8" i="8"/>
  <c r="E10" i="8"/>
  <c r="F101" i="8" s="1"/>
  <c r="E25" i="8"/>
  <c r="E33" i="8"/>
  <c r="E35" i="8"/>
  <c r="E39" i="8"/>
  <c r="E54" i="8"/>
  <c r="E59" i="8"/>
  <c r="E61" i="8"/>
  <c r="E70" i="8"/>
  <c r="E75" i="8"/>
  <c r="E77" i="8"/>
  <c r="E86" i="8"/>
  <c r="E91" i="8"/>
  <c r="E100" i="8"/>
  <c r="E102" i="8"/>
  <c r="E107" i="8"/>
  <c r="E32" i="8"/>
  <c r="E11" i="8"/>
  <c r="E21" i="8"/>
  <c r="E29" i="8"/>
  <c r="E37" i="8"/>
  <c r="E45" i="8"/>
  <c r="E51" i="8"/>
  <c r="E7" i="8"/>
  <c r="E15" i="8"/>
  <c r="F64" i="8"/>
  <c r="E9" i="7"/>
  <c r="E16" i="7"/>
  <c r="E19" i="7"/>
  <c r="E23" i="7"/>
  <c r="E29" i="7"/>
  <c r="E45" i="7"/>
  <c r="E66" i="7"/>
  <c r="E68" i="7"/>
  <c r="E70" i="7"/>
  <c r="E82" i="7"/>
  <c r="E84" i="7"/>
  <c r="E86" i="7"/>
  <c r="E91" i="7"/>
  <c r="E97" i="7"/>
  <c r="E101" i="7"/>
  <c r="F101" i="7" s="1"/>
  <c r="E108" i="7"/>
  <c r="E58" i="7"/>
  <c r="E5" i="7"/>
  <c r="E33" i="7"/>
  <c r="E49" i="7"/>
  <c r="E53" i="7"/>
  <c r="E57" i="7"/>
  <c r="E61" i="7"/>
  <c r="E74" i="7"/>
  <c r="E77" i="7"/>
  <c r="E90" i="7"/>
  <c r="E92" i="7"/>
  <c r="E94" i="7"/>
  <c r="E99" i="7"/>
  <c r="E105" i="7"/>
  <c r="E8" i="7"/>
  <c r="E11" i="7"/>
  <c r="E17" i="7"/>
  <c r="E20" i="7"/>
  <c r="E24" i="7"/>
  <c r="E37" i="7"/>
  <c r="E55" i="7"/>
  <c r="E63" i="7"/>
  <c r="E65" i="7"/>
  <c r="E69" i="7"/>
  <c r="E81" i="7"/>
  <c r="E85" i="7"/>
  <c r="F85" i="7" s="1"/>
  <c r="E98" i="7"/>
  <c r="E100" i="7"/>
  <c r="E102" i="7"/>
  <c r="E54" i="7"/>
  <c r="E95" i="7"/>
  <c r="E103" i="7"/>
  <c r="E6" i="7"/>
  <c r="E14" i="7"/>
  <c r="E51" i="7"/>
  <c r="E59" i="7"/>
  <c r="E67" i="7"/>
  <c r="E75" i="7"/>
  <c r="E76" i="7"/>
  <c r="E79" i="7"/>
  <c r="E87" i="7"/>
  <c r="E18" i="7"/>
  <c r="E22" i="7"/>
  <c r="E26" i="7"/>
  <c r="E27" i="7"/>
  <c r="E30" i="7"/>
  <c r="E31" i="7"/>
  <c r="E34" i="7"/>
  <c r="E35" i="7"/>
  <c r="E38" i="7"/>
  <c r="E39" i="7"/>
  <c r="E42" i="7"/>
  <c r="F42" i="7" s="1"/>
  <c r="E43" i="7"/>
  <c r="E46" i="7"/>
  <c r="E47" i="7"/>
  <c r="F64" i="7"/>
  <c r="E107" i="7"/>
  <c r="F162" i="11" l="1"/>
  <c r="F69" i="11"/>
  <c r="F104" i="11"/>
  <c r="F146" i="11"/>
  <c r="F45" i="11"/>
  <c r="F24" i="11"/>
  <c r="F122" i="11"/>
  <c r="F71" i="11"/>
  <c r="F110" i="11"/>
  <c r="F133" i="11"/>
  <c r="F75" i="11"/>
  <c r="F7" i="11"/>
  <c r="F105" i="11"/>
  <c r="F13" i="11"/>
  <c r="F136" i="11"/>
  <c r="F111" i="11"/>
  <c r="F59" i="11"/>
  <c r="F17" i="11"/>
  <c r="F117" i="11"/>
  <c r="F31" i="11"/>
  <c r="F116" i="11"/>
  <c r="F47" i="11"/>
  <c r="F64" i="11"/>
  <c r="F4" i="11"/>
  <c r="F32" i="11"/>
  <c r="F145" i="11"/>
  <c r="F103" i="11"/>
  <c r="F83" i="11"/>
  <c r="F42" i="11"/>
  <c r="F127" i="11"/>
  <c r="F72" i="11"/>
  <c r="F156" i="11"/>
  <c r="F94" i="11"/>
  <c r="F5" i="11"/>
  <c r="F135" i="11"/>
  <c r="F106" i="11"/>
  <c r="F89" i="11"/>
  <c r="F40" i="11"/>
  <c r="F131" i="11"/>
  <c r="F79" i="11"/>
  <c r="F108" i="11"/>
  <c r="F37" i="11"/>
  <c r="F62" i="11"/>
  <c r="F20" i="11"/>
  <c r="F26" i="11"/>
  <c r="F154" i="11"/>
  <c r="F138" i="11"/>
  <c r="F114" i="11"/>
  <c r="F92" i="11"/>
  <c r="F78" i="11"/>
  <c r="F53" i="11"/>
  <c r="F35" i="11"/>
  <c r="F11" i="11"/>
  <c r="F88" i="11"/>
  <c r="F61" i="11"/>
  <c r="F16" i="11"/>
  <c r="F155" i="11"/>
  <c r="F123" i="11"/>
  <c r="F86" i="11"/>
  <c r="F30" i="11"/>
  <c r="F160" i="11"/>
  <c r="F144" i="11"/>
  <c r="F130" i="11"/>
  <c r="F119" i="11"/>
  <c r="F99" i="11"/>
  <c r="F82" i="11"/>
  <c r="F65" i="11"/>
  <c r="F51" i="11"/>
  <c r="F33" i="11"/>
  <c r="F9" i="11"/>
  <c r="F128" i="11"/>
  <c r="F98" i="11"/>
  <c r="F57" i="11"/>
  <c r="F15" i="11"/>
  <c r="F139" i="11"/>
  <c r="F107" i="11"/>
  <c r="F68" i="11"/>
  <c r="F29" i="11"/>
  <c r="F150" i="11"/>
  <c r="F66" i="11"/>
  <c r="F14" i="11"/>
  <c r="F36" i="11"/>
  <c r="F74" i="11"/>
  <c r="F19" i="11"/>
  <c r="F100" i="11"/>
  <c r="F49" i="11"/>
  <c r="F132" i="11"/>
  <c r="F70" i="11"/>
  <c r="F152" i="11"/>
  <c r="F124" i="11"/>
  <c r="F90" i="11"/>
  <c r="F76" i="11"/>
  <c r="F43" i="11"/>
  <c r="F134" i="11"/>
  <c r="F80" i="11"/>
  <c r="F148" i="11"/>
  <c r="F93" i="11"/>
  <c r="F158" i="11"/>
  <c r="F46" i="11"/>
  <c r="F44" i="11"/>
  <c r="F161" i="11"/>
  <c r="F121" i="11"/>
  <c r="F67" i="11"/>
  <c r="F18" i="11"/>
  <c r="F96" i="11"/>
  <c r="F41" i="11"/>
  <c r="F126" i="11"/>
  <c r="F38" i="11"/>
  <c r="F151" i="11"/>
  <c r="F120" i="11"/>
  <c r="F56" i="11"/>
  <c r="F10" i="11"/>
  <c r="F102" i="11"/>
  <c r="F23" i="11"/>
  <c r="F140" i="11"/>
  <c r="F73" i="11"/>
  <c r="F157" i="11"/>
  <c r="F28" i="11"/>
  <c r="F58" i="11"/>
  <c r="F153" i="11"/>
  <c r="F137" i="11"/>
  <c r="F113" i="11"/>
  <c r="F91" i="11"/>
  <c r="F77" i="11"/>
  <c r="F50" i="11"/>
  <c r="F27" i="11"/>
  <c r="F142" i="11"/>
  <c r="F109" i="11"/>
  <c r="F87" i="11"/>
  <c r="F60" i="11"/>
  <c r="F8" i="11"/>
  <c r="F147" i="11"/>
  <c r="F115" i="11"/>
  <c r="F85" i="11"/>
  <c r="F22" i="11"/>
  <c r="F159" i="11"/>
  <c r="F143" i="11"/>
  <c r="F129" i="11"/>
  <c r="F112" i="11"/>
  <c r="F97" i="11"/>
  <c r="F81" i="11"/>
  <c r="F63" i="11"/>
  <c r="F48" i="11"/>
  <c r="F25" i="11"/>
  <c r="F141" i="11"/>
  <c r="F118" i="11"/>
  <c r="F95" i="11"/>
  <c r="F39" i="11"/>
  <c r="F163" i="11"/>
  <c r="F125" i="11"/>
  <c r="F101" i="11"/>
  <c r="F55" i="11"/>
  <c r="F21" i="11"/>
  <c r="F149" i="11"/>
  <c r="F52" i="11"/>
  <c r="F12" i="11"/>
  <c r="F34" i="11"/>
  <c r="F54" i="11"/>
  <c r="F6" i="11"/>
  <c r="F82" i="10"/>
  <c r="F83" i="10"/>
  <c r="F50" i="10"/>
  <c r="F158" i="10"/>
  <c r="F68" i="10"/>
  <c r="F27" i="10"/>
  <c r="F79" i="10"/>
  <c r="F125" i="10"/>
  <c r="F91" i="10"/>
  <c r="F51" i="10"/>
  <c r="F13" i="10"/>
  <c r="F107" i="10"/>
  <c r="F56" i="10"/>
  <c r="F10" i="10"/>
  <c r="F147" i="10"/>
  <c r="F124" i="10"/>
  <c r="F69" i="10"/>
  <c r="F30" i="10"/>
  <c r="F4" i="10"/>
  <c r="F146" i="10"/>
  <c r="F132" i="10"/>
  <c r="F126" i="10"/>
  <c r="F103" i="10"/>
  <c r="F42" i="10"/>
  <c r="F60" i="10"/>
  <c r="F70" i="10"/>
  <c r="F109" i="10"/>
  <c r="F80" i="10"/>
  <c r="F34" i="10"/>
  <c r="F40" i="10"/>
  <c r="F144" i="10"/>
  <c r="F55" i="10"/>
  <c r="F160" i="10"/>
  <c r="F130" i="10"/>
  <c r="F46" i="10"/>
  <c r="F90" i="10"/>
  <c r="F152" i="10"/>
  <c r="F9" i="10"/>
  <c r="F43" i="10"/>
  <c r="F63" i="10"/>
  <c r="F110" i="10"/>
  <c r="F19" i="10"/>
  <c r="F66" i="10"/>
  <c r="F25" i="10"/>
  <c r="F84" i="10"/>
  <c r="F52" i="10"/>
  <c r="F86" i="10"/>
  <c r="F163" i="10"/>
  <c r="F106" i="10"/>
  <c r="F67" i="10"/>
  <c r="F26" i="10"/>
  <c r="F149" i="10"/>
  <c r="F93" i="10"/>
  <c r="F32" i="10"/>
  <c r="F155" i="10"/>
  <c r="F139" i="10"/>
  <c r="F115" i="10"/>
  <c r="F53" i="10"/>
  <c r="F23" i="10"/>
  <c r="F154" i="10"/>
  <c r="F138" i="10"/>
  <c r="F129" i="10"/>
  <c r="F118" i="10"/>
  <c r="F88" i="10"/>
  <c r="F76" i="10"/>
  <c r="F45" i="10"/>
  <c r="F159" i="10"/>
  <c r="F105" i="10"/>
  <c r="F89" i="10"/>
  <c r="F5" i="10"/>
  <c r="F140" i="10"/>
  <c r="F72" i="10"/>
  <c r="F7" i="10"/>
  <c r="F65" i="10"/>
  <c r="F36" i="10"/>
  <c r="F8" i="10"/>
  <c r="F49" i="10"/>
  <c r="F14" i="10"/>
  <c r="F96" i="10"/>
  <c r="F22" i="10"/>
  <c r="F74" i="10"/>
  <c r="F121" i="10"/>
  <c r="F61" i="10"/>
  <c r="F16" i="10"/>
  <c r="F117" i="10"/>
  <c r="F97" i="10"/>
  <c r="F31" i="10"/>
  <c r="F156" i="10"/>
  <c r="F123" i="10"/>
  <c r="F20" i="10"/>
  <c r="F145" i="10"/>
  <c r="F47" i="10"/>
  <c r="F17" i="10"/>
  <c r="F137" i="10"/>
  <c r="F99" i="10"/>
  <c r="F113" i="10"/>
  <c r="F54" i="10"/>
  <c r="F161" i="10"/>
  <c r="F41" i="10"/>
  <c r="F75" i="10"/>
  <c r="F100" i="10"/>
  <c r="F102" i="10"/>
  <c r="F48" i="10"/>
  <c r="F101" i="10"/>
  <c r="F164" i="10"/>
  <c r="F116" i="10"/>
  <c r="F28" i="10"/>
  <c r="F142" i="10"/>
  <c r="F122" i="10"/>
  <c r="F94" i="10"/>
  <c r="F78" i="10"/>
  <c r="F15" i="10"/>
  <c r="F111" i="10"/>
  <c r="F11" i="10"/>
  <c r="F120" i="10"/>
  <c r="F135" i="10"/>
  <c r="F12" i="10"/>
  <c r="F38" i="10"/>
  <c r="F33" i="10"/>
  <c r="F143" i="10"/>
  <c r="F98" i="10"/>
  <c r="F58" i="10"/>
  <c r="F162" i="10"/>
  <c r="F77" i="10"/>
  <c r="F44" i="10"/>
  <c r="F81" i="10"/>
  <c r="F131" i="10"/>
  <c r="F95" i="10"/>
  <c r="F64" i="10"/>
  <c r="F18" i="10"/>
  <c r="F133" i="10"/>
  <c r="F92" i="10"/>
  <c r="F21" i="10"/>
  <c r="F148" i="10"/>
  <c r="F136" i="10"/>
  <c r="F73" i="10"/>
  <c r="F37" i="10"/>
  <c r="F108" i="10"/>
  <c r="F150" i="10"/>
  <c r="F134" i="10"/>
  <c r="F127" i="10"/>
  <c r="F114" i="10"/>
  <c r="F85" i="10"/>
  <c r="F62" i="10"/>
  <c r="F35" i="10"/>
  <c r="F141" i="10"/>
  <c r="F104" i="10"/>
  <c r="F71" i="10"/>
  <c r="F157" i="10"/>
  <c r="F128" i="10"/>
  <c r="F39" i="10"/>
  <c r="F151" i="10"/>
  <c r="F57" i="10"/>
  <c r="F24" i="10"/>
  <c r="F153" i="10"/>
  <c r="F112" i="10"/>
  <c r="F119" i="10"/>
  <c r="F87" i="10"/>
  <c r="F6" i="10"/>
  <c r="F59" i="10"/>
  <c r="F29" i="10"/>
  <c r="F15" i="8"/>
  <c r="F18" i="8"/>
  <c r="F80" i="8"/>
  <c r="F6" i="8"/>
  <c r="F83" i="8"/>
  <c r="F105" i="8"/>
  <c r="F35" i="8"/>
  <c r="F21" i="8"/>
  <c r="F56" i="8"/>
  <c r="F88" i="8"/>
  <c r="F26" i="8"/>
  <c r="F77" i="8"/>
  <c r="F42" i="8"/>
  <c r="F99" i="8"/>
  <c r="F46" i="8"/>
  <c r="F74" i="8"/>
  <c r="F96" i="8"/>
  <c r="F73" i="8"/>
  <c r="F57" i="8"/>
  <c r="F39" i="8"/>
  <c r="F20" i="8"/>
  <c r="F53" i="8"/>
  <c r="F79" i="8"/>
  <c r="F24" i="8"/>
  <c r="F25" i="8"/>
  <c r="F22" i="8"/>
  <c r="F107" i="8"/>
  <c r="F91" i="8"/>
  <c r="F75" i="8"/>
  <c r="F59" i="8"/>
  <c r="F34" i="8"/>
  <c r="F9" i="8"/>
  <c r="F93" i="8"/>
  <c r="F69" i="8"/>
  <c r="F13" i="8"/>
  <c r="F90" i="8"/>
  <c r="F65" i="8"/>
  <c r="F103" i="8"/>
  <c r="F87" i="8"/>
  <c r="F71" i="8"/>
  <c r="F55" i="8"/>
  <c r="F37" i="8"/>
  <c r="F28" i="8"/>
  <c r="F109" i="8"/>
  <c r="F78" i="8"/>
  <c r="F50" i="8"/>
  <c r="F95" i="8"/>
  <c r="F68" i="8"/>
  <c r="F40" i="8"/>
  <c r="F19" i="8"/>
  <c r="F8" i="8"/>
  <c r="F41" i="8"/>
  <c r="F49" i="8"/>
  <c r="F51" i="8"/>
  <c r="F81" i="8"/>
  <c r="F97" i="8"/>
  <c r="F76" i="8"/>
  <c r="F60" i="8"/>
  <c r="F44" i="8"/>
  <c r="F31" i="8"/>
  <c r="F94" i="8"/>
  <c r="F10" i="8"/>
  <c r="F58" i="8"/>
  <c r="F27" i="8"/>
  <c r="F33" i="8"/>
  <c r="F47" i="8"/>
  <c r="F100" i="8"/>
  <c r="F61" i="8"/>
  <c r="F14" i="8"/>
  <c r="F72" i="8"/>
  <c r="F104" i="8"/>
  <c r="F12" i="8"/>
  <c r="F29" i="8"/>
  <c r="F92" i="8"/>
  <c r="F106" i="8"/>
  <c r="F43" i="8"/>
  <c r="F38" i="8"/>
  <c r="F102" i="8"/>
  <c r="F86" i="8"/>
  <c r="F70" i="8"/>
  <c r="F54" i="8"/>
  <c r="F17" i="8"/>
  <c r="F7" i="8"/>
  <c r="F85" i="8"/>
  <c r="F62" i="8"/>
  <c r="F5" i="8"/>
  <c r="F84" i="8"/>
  <c r="F52" i="8"/>
  <c r="F98" i="8"/>
  <c r="F82" i="8"/>
  <c r="F66" i="8"/>
  <c r="F45" i="8"/>
  <c r="F36" i="8"/>
  <c r="F23" i="8"/>
  <c r="F108" i="8"/>
  <c r="F67" i="8"/>
  <c r="F11" i="8"/>
  <c r="F89" i="8"/>
  <c r="F63" i="8"/>
  <c r="F32" i="8"/>
  <c r="F4" i="8"/>
  <c r="F48" i="8"/>
  <c r="F30" i="8"/>
  <c r="F16" i="8"/>
  <c r="F98" i="7"/>
  <c r="F10" i="7"/>
  <c r="F34" i="7"/>
  <c r="F79" i="7"/>
  <c r="F74" i="7"/>
  <c r="F61" i="7"/>
  <c r="F109" i="7"/>
  <c r="F89" i="7"/>
  <c r="F104" i="7"/>
  <c r="F20" i="7"/>
  <c r="F83" i="7"/>
  <c r="F36" i="7"/>
  <c r="F5" i="7"/>
  <c r="F45" i="7"/>
  <c r="F25" i="7"/>
  <c r="F39" i="7"/>
  <c r="F22" i="7"/>
  <c r="F96" i="7"/>
  <c r="F59" i="7"/>
  <c r="F50" i="7"/>
  <c r="F86" i="7"/>
  <c r="F49" i="7"/>
  <c r="F17" i="7"/>
  <c r="F60" i="7"/>
  <c r="F33" i="7"/>
  <c r="F91" i="7"/>
  <c r="F23" i="7"/>
  <c r="F56" i="7"/>
  <c r="F107" i="7"/>
  <c r="F93" i="7"/>
  <c r="F77" i="7"/>
  <c r="F46" i="7"/>
  <c r="F38" i="7"/>
  <c r="F30" i="7"/>
  <c r="F18" i="7"/>
  <c r="F94" i="7"/>
  <c r="F80" i="7"/>
  <c r="F76" i="7"/>
  <c r="F67" i="7"/>
  <c r="F58" i="7"/>
  <c r="F14" i="7"/>
  <c r="F102" i="7"/>
  <c r="F81" i="7"/>
  <c r="F65" i="7"/>
  <c r="F100" i="7"/>
  <c r="F37" i="7"/>
  <c r="F11" i="7"/>
  <c r="F29" i="7"/>
  <c r="F52" i="7"/>
  <c r="F99" i="7"/>
  <c r="F12" i="7"/>
  <c r="F84" i="7"/>
  <c r="F19" i="7"/>
  <c r="F44" i="7"/>
  <c r="F26" i="7"/>
  <c r="F105" i="7"/>
  <c r="F70" i="7"/>
  <c r="F51" i="7"/>
  <c r="F54" i="7"/>
  <c r="F55" i="7"/>
  <c r="F48" i="7"/>
  <c r="F21" i="7"/>
  <c r="F71" i="7"/>
  <c r="F82" i="7"/>
  <c r="F47" i="7"/>
  <c r="F31" i="7"/>
  <c r="F97" i="7"/>
  <c r="F57" i="7"/>
  <c r="F69" i="7"/>
  <c r="F103" i="7"/>
  <c r="F88" i="7"/>
  <c r="F40" i="7"/>
  <c r="F32" i="7"/>
  <c r="F13" i="7"/>
  <c r="F15" i="7"/>
  <c r="F106" i="7"/>
  <c r="F90" i="7"/>
  <c r="F72" i="7"/>
  <c r="F43" i="7"/>
  <c r="F35" i="7"/>
  <c r="F27" i="7"/>
  <c r="F108" i="7"/>
  <c r="F87" i="7"/>
  <c r="F73" i="7"/>
  <c r="F75" i="7"/>
  <c r="F66" i="7"/>
  <c r="F53" i="7"/>
  <c r="F6" i="7"/>
  <c r="F95" i="7"/>
  <c r="F78" i="7"/>
  <c r="F62" i="7"/>
  <c r="F63" i="7"/>
  <c r="F24" i="7"/>
  <c r="F8" i="7"/>
  <c r="F16" i="7"/>
  <c r="F41" i="7"/>
  <c r="F92" i="7"/>
  <c r="F7" i="7"/>
  <c r="F68" i="7"/>
  <c r="F9" i="7"/>
  <c r="F28" i="7"/>
  <c r="F4" i="7"/>
  <c r="C5" i="12" l="1"/>
  <c r="W100" i="4"/>
  <c r="Z100" i="4" s="1"/>
  <c r="S100" i="4"/>
  <c r="V100" i="4" s="1"/>
  <c r="W98" i="4"/>
  <c r="Z98" i="4" s="1"/>
  <c r="S98" i="4"/>
  <c r="V98" i="4" s="1"/>
  <c r="W96" i="4"/>
  <c r="Z96" i="4" s="1"/>
  <c r="S96" i="4"/>
  <c r="V96" i="4" s="1"/>
  <c r="W94" i="4"/>
  <c r="Z94" i="4" s="1"/>
  <c r="S94" i="4"/>
  <c r="V94" i="4" s="1"/>
  <c r="W92" i="4"/>
  <c r="Z92" i="4" s="1"/>
  <c r="S92" i="4"/>
  <c r="W90" i="4"/>
  <c r="S90" i="4"/>
  <c r="V90" i="4" s="1"/>
  <c r="W88" i="4"/>
  <c r="Z88" i="4" s="1"/>
  <c r="S88" i="4"/>
  <c r="U88" i="4" s="1"/>
  <c r="W86" i="4"/>
  <c r="Z86" i="4" s="1"/>
  <c r="S86" i="4"/>
  <c r="W84" i="4"/>
  <c r="S84" i="4"/>
  <c r="Z90" i="4" l="1"/>
  <c r="V88" i="4"/>
  <c r="V92" i="4"/>
  <c r="T100" i="4"/>
  <c r="X100" i="4"/>
  <c r="U100" i="4"/>
  <c r="Y100" i="4"/>
  <c r="T98" i="4"/>
  <c r="X98" i="4"/>
  <c r="U98" i="4"/>
  <c r="Y98" i="4"/>
  <c r="T96" i="4"/>
  <c r="U96" i="4"/>
  <c r="Y96" i="4"/>
  <c r="U94" i="4"/>
  <c r="Y94" i="4"/>
  <c r="U92" i="4"/>
  <c r="Y92" i="4"/>
  <c r="Y88" i="4"/>
  <c r="U90" i="4"/>
  <c r="Y90" i="4"/>
  <c r="V86" i="4"/>
  <c r="V84" i="4"/>
  <c r="U86" i="4"/>
  <c r="Y86" i="4"/>
  <c r="Z84" i="4"/>
  <c r="U84" i="4"/>
  <c r="Y84" i="4"/>
  <c r="B49" i="13"/>
  <c r="B5" i="13"/>
  <c r="B45" i="6"/>
  <c r="B5" i="6"/>
  <c r="B35" i="1"/>
  <c r="B5" i="1"/>
  <c r="C18" i="12"/>
  <c r="C8" i="12"/>
  <c r="W82" i="4"/>
  <c r="S82" i="4"/>
  <c r="V82" i="4" s="1"/>
  <c r="B58" i="6"/>
  <c r="B76" i="6"/>
  <c r="B75" i="6"/>
  <c r="B74" i="6"/>
  <c r="B73" i="6"/>
  <c r="B72" i="6"/>
  <c r="B71" i="6"/>
  <c r="B70" i="6"/>
  <c r="B69" i="6"/>
  <c r="B68" i="6"/>
  <c r="B67" i="6"/>
  <c r="B59" i="6"/>
  <c r="B60" i="6" s="1"/>
  <c r="B61" i="6" s="1"/>
  <c r="B62" i="6" s="1"/>
  <c r="B63" i="6" s="1"/>
  <c r="B64" i="6" s="1"/>
  <c r="B65" i="6" s="1"/>
  <c r="B66" i="6" s="1"/>
  <c r="E79" i="6"/>
  <c r="E59" i="1"/>
  <c r="E39" i="6"/>
  <c r="K100" i="4"/>
  <c r="K98" i="4"/>
  <c r="C100" i="4"/>
  <c r="C98" i="4"/>
  <c r="C60" i="13"/>
  <c r="B62" i="13"/>
  <c r="J83" i="13"/>
  <c r="J82" i="13"/>
  <c r="J81" i="13"/>
  <c r="J80" i="13"/>
  <c r="I83" i="13"/>
  <c r="H83" i="13"/>
  <c r="G83" i="13"/>
  <c r="F83" i="13"/>
  <c r="E83" i="13"/>
  <c r="I82" i="13"/>
  <c r="H82" i="13"/>
  <c r="G82" i="13"/>
  <c r="F82" i="13"/>
  <c r="E82" i="13"/>
  <c r="I81" i="13"/>
  <c r="H81" i="13"/>
  <c r="G81" i="13"/>
  <c r="F81" i="13"/>
  <c r="E81" i="13"/>
  <c r="I80" i="13"/>
  <c r="H80" i="13"/>
  <c r="G80" i="13"/>
  <c r="F80" i="13"/>
  <c r="E80" i="13"/>
  <c r="D82" i="13"/>
  <c r="D80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B82" i="13"/>
  <c r="B80" i="13"/>
  <c r="B78" i="13"/>
  <c r="B76" i="13"/>
  <c r="B18" i="13"/>
  <c r="B20" i="13" s="1"/>
  <c r="B22" i="13" s="1"/>
  <c r="B24" i="13" s="1"/>
  <c r="B26" i="13" s="1"/>
  <c r="B28" i="13" s="1"/>
  <c r="B30" i="13" s="1"/>
  <c r="C16" i="13"/>
  <c r="J39" i="13"/>
  <c r="J38" i="13"/>
  <c r="J37" i="13"/>
  <c r="J36" i="13"/>
  <c r="I39" i="13"/>
  <c r="H39" i="13"/>
  <c r="G39" i="13"/>
  <c r="F39" i="13"/>
  <c r="E39" i="13"/>
  <c r="I38" i="13"/>
  <c r="H38" i="13"/>
  <c r="G38" i="13"/>
  <c r="F38" i="13"/>
  <c r="E38" i="13"/>
  <c r="I37" i="13"/>
  <c r="H37" i="13"/>
  <c r="G37" i="13"/>
  <c r="F37" i="13"/>
  <c r="E37" i="13"/>
  <c r="I36" i="13"/>
  <c r="H36" i="13"/>
  <c r="G36" i="13"/>
  <c r="F36" i="13"/>
  <c r="E36" i="13"/>
  <c r="D38" i="13"/>
  <c r="D36" i="13"/>
  <c r="B38" i="13"/>
  <c r="B36" i="13"/>
  <c r="B34" i="13"/>
  <c r="B32" i="13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G87" i="13"/>
  <c r="H53" i="13"/>
  <c r="F39" i="1"/>
  <c r="H52" i="13"/>
  <c r="H51" i="13"/>
  <c r="G43" i="13"/>
  <c r="H9" i="13"/>
  <c r="F10" i="6"/>
  <c r="H8" i="13"/>
  <c r="F9" i="6"/>
  <c r="H7" i="13"/>
  <c r="F8" i="6"/>
  <c r="B36" i="6"/>
  <c r="B35" i="6"/>
  <c r="B34" i="6"/>
  <c r="D55" i="1"/>
  <c r="F50" i="6"/>
  <c r="F49" i="6"/>
  <c r="F48" i="6"/>
  <c r="P77" i="4" a="1"/>
  <c r="P77" i="4" s="1"/>
  <c r="G76" i="6" s="1"/>
  <c r="O77" i="4" a="1"/>
  <c r="O77" i="4" s="1"/>
  <c r="N77" i="4" a="1"/>
  <c r="N77" i="4" s="1"/>
  <c r="M77" i="4" a="1"/>
  <c r="M77" i="4" s="1"/>
  <c r="L77" i="4" a="1"/>
  <c r="L77" i="4" s="1"/>
  <c r="K77" i="4" a="1"/>
  <c r="K77" i="4" s="1"/>
  <c r="C76" i="6" s="1"/>
  <c r="P76" i="4" a="1"/>
  <c r="P76" i="4" s="1"/>
  <c r="G75" i="6" s="1"/>
  <c r="O76" i="4" a="1"/>
  <c r="O76" i="4" s="1"/>
  <c r="N76" i="4" a="1"/>
  <c r="N76" i="4" s="1"/>
  <c r="M76" i="4" a="1"/>
  <c r="M76" i="4" s="1"/>
  <c r="L76" i="4" a="1"/>
  <c r="L76" i="4" s="1"/>
  <c r="K76" i="4" a="1"/>
  <c r="K76" i="4" s="1"/>
  <c r="P75" i="4" a="1"/>
  <c r="P75" i="4" s="1"/>
  <c r="G74" i="6" s="1"/>
  <c r="O75" i="4" a="1"/>
  <c r="O75" i="4" s="1"/>
  <c r="N75" i="4" a="1"/>
  <c r="N75" i="4" s="1"/>
  <c r="M75" i="4" a="1"/>
  <c r="M75" i="4" s="1"/>
  <c r="L75" i="4" a="1"/>
  <c r="L75" i="4" s="1"/>
  <c r="K75" i="4" a="1"/>
  <c r="K75" i="4" s="1"/>
  <c r="C74" i="6" s="1"/>
  <c r="P74" i="4" a="1"/>
  <c r="P74" i="4" s="1"/>
  <c r="G73" i="6" s="1"/>
  <c r="O74" i="4" a="1"/>
  <c r="O74" i="4" s="1"/>
  <c r="N74" i="4" a="1"/>
  <c r="N74" i="4" s="1"/>
  <c r="M74" i="4" a="1"/>
  <c r="M74" i="4" s="1"/>
  <c r="L74" i="4" a="1"/>
  <c r="L74" i="4" s="1"/>
  <c r="K74" i="4" a="1"/>
  <c r="K74" i="4" s="1"/>
  <c r="P73" i="4" a="1"/>
  <c r="P73" i="4" s="1"/>
  <c r="G72" i="6" s="1"/>
  <c r="O73" i="4" a="1"/>
  <c r="O73" i="4" s="1"/>
  <c r="N73" i="4" a="1"/>
  <c r="N73" i="4" s="1"/>
  <c r="M73" i="4" a="1"/>
  <c r="M73" i="4" s="1"/>
  <c r="L73" i="4" a="1"/>
  <c r="L73" i="4" s="1"/>
  <c r="K73" i="4" a="1"/>
  <c r="K73" i="4" s="1"/>
  <c r="C72" i="6" s="1"/>
  <c r="P72" i="4" a="1"/>
  <c r="P72" i="4" s="1"/>
  <c r="G71" i="6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P71" i="4" a="1"/>
  <c r="P71" i="4" s="1"/>
  <c r="G70" i="6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P70" i="4" a="1"/>
  <c r="P70" i="4" s="1"/>
  <c r="G69" i="6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P69" i="4" a="1"/>
  <c r="P69" i="4" s="1"/>
  <c r="G68" i="6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C68" i="6" s="1"/>
  <c r="P68" i="4" a="1"/>
  <c r="P68" i="4" s="1"/>
  <c r="G67" i="6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P67" i="4" a="1"/>
  <c r="P67" i="4" s="1"/>
  <c r="G66" i="6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C66" i="6" s="1"/>
  <c r="P66" i="4" a="1"/>
  <c r="P66" i="4" s="1"/>
  <c r="G65" i="6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P65" i="4" a="1"/>
  <c r="P65" i="4" s="1"/>
  <c r="G64" i="6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C64" i="6" s="1"/>
  <c r="P64" i="4" a="1"/>
  <c r="P64" i="4" s="1"/>
  <c r="H63" i="6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H77" i="4" a="1"/>
  <c r="H77" i="4" s="1"/>
  <c r="G77" i="4" a="1"/>
  <c r="G77" i="4" s="1"/>
  <c r="F36" i="6" s="1"/>
  <c r="F77" i="4" a="1"/>
  <c r="F77" i="4" s="1"/>
  <c r="E77" i="4" a="1"/>
  <c r="E77" i="4" s="1"/>
  <c r="D36" i="6" s="1"/>
  <c r="D77" i="4" a="1"/>
  <c r="D77" i="4" s="1"/>
  <c r="C77" i="4" a="1"/>
  <c r="C77" i="4" s="1"/>
  <c r="C36" i="6" s="1"/>
  <c r="H76" i="4" a="1"/>
  <c r="H76" i="4" s="1"/>
  <c r="G76" i="4" a="1"/>
  <c r="G76" i="4" s="1"/>
  <c r="F76" i="4" a="1"/>
  <c r="F76" i="4" s="1"/>
  <c r="E76" i="4" a="1"/>
  <c r="E76" i="4" s="1"/>
  <c r="D35" i="6" s="1"/>
  <c r="D76" i="4" a="1"/>
  <c r="D76" i="4" s="1"/>
  <c r="C76" i="4" a="1"/>
  <c r="C76" i="4" s="1"/>
  <c r="H75" i="4" a="1"/>
  <c r="H75" i="4" s="1"/>
  <c r="H34" i="6" s="1"/>
  <c r="G75" i="4" a="1"/>
  <c r="G75" i="4" s="1"/>
  <c r="F34" i="6" s="1"/>
  <c r="F75" i="4" a="1"/>
  <c r="F75" i="4" s="1"/>
  <c r="E75" i="4" a="1"/>
  <c r="E75" i="4" s="1"/>
  <c r="D34" i="6" s="1"/>
  <c r="D75" i="4" a="1"/>
  <c r="D75" i="4" s="1"/>
  <c r="C75" i="4" a="1"/>
  <c r="C75" i="4" s="1"/>
  <c r="C34" i="6" s="1"/>
  <c r="H74" i="4" a="1"/>
  <c r="H74" i="4" s="1"/>
  <c r="G74" i="4" a="1"/>
  <c r="G74" i="4" s="1"/>
  <c r="F33" i="6" s="1"/>
  <c r="F74" i="4" a="1"/>
  <c r="F74" i="4" s="1"/>
  <c r="E33" i="6" s="1"/>
  <c r="E74" i="4" a="1"/>
  <c r="E74" i="4" s="1"/>
  <c r="D74" i="4" a="1"/>
  <c r="D74" i="4" s="1"/>
  <c r="C74" i="4" a="1"/>
  <c r="C74" i="4" s="1"/>
  <c r="H73" i="4" a="1"/>
  <c r="H73" i="4" s="1"/>
  <c r="G73" i="4" a="1"/>
  <c r="G73" i="4" s="1"/>
  <c r="F32" i="6" s="1"/>
  <c r="F73" i="4" a="1"/>
  <c r="F73" i="4" s="1"/>
  <c r="E73" i="4" a="1"/>
  <c r="E73" i="4" s="1"/>
  <c r="D73" i="4" a="1"/>
  <c r="D73" i="4" s="1"/>
  <c r="C73" i="4" a="1"/>
  <c r="C73" i="4" s="1"/>
  <c r="H72" i="4" a="1"/>
  <c r="H72" i="4" s="1"/>
  <c r="G72" i="4" a="1"/>
  <c r="G72" i="4" s="1"/>
  <c r="F31" i="6" s="1"/>
  <c r="F72" i="4" a="1"/>
  <c r="F72" i="4" s="1"/>
  <c r="E31" i="6" s="1"/>
  <c r="E72" i="4" a="1"/>
  <c r="E72" i="4" s="1"/>
  <c r="D72" i="4" a="1"/>
  <c r="D72" i="4" s="1"/>
  <c r="C72" i="4" a="1"/>
  <c r="C72" i="4" s="1"/>
  <c r="H71" i="4" a="1"/>
  <c r="H71" i="4" s="1"/>
  <c r="H30" i="6" s="1"/>
  <c r="G71" i="4" a="1"/>
  <c r="G71" i="4" s="1"/>
  <c r="F30" i="6" s="1"/>
  <c r="F71" i="4" a="1"/>
  <c r="F71" i="4" s="1"/>
  <c r="E71" i="4" a="1"/>
  <c r="E71" i="4" s="1"/>
  <c r="D71" i="4" a="1"/>
  <c r="D71" i="4" s="1"/>
  <c r="C71" i="4" a="1"/>
  <c r="C71" i="4" s="1"/>
  <c r="C30" i="6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H67" i="4" a="1"/>
  <c r="H67" i="4" s="1"/>
  <c r="G67" i="4" a="1"/>
  <c r="G67" i="4" s="1"/>
  <c r="F67" i="4" a="1"/>
  <c r="F67" i="4" s="1"/>
  <c r="E67" i="4" a="1"/>
  <c r="E67" i="4" s="1"/>
  <c r="D26" i="6" s="1"/>
  <c r="D67" i="4" a="1"/>
  <c r="D67" i="4" s="1"/>
  <c r="C67" i="4" a="1"/>
  <c r="C67" i="4" s="1"/>
  <c r="C26" i="6" s="1"/>
  <c r="H66" i="4" a="1"/>
  <c r="H66" i="4" s="1"/>
  <c r="G66" i="4" a="1"/>
  <c r="G66" i="4" s="1"/>
  <c r="F66" i="4" a="1"/>
  <c r="F66" i="4" s="1"/>
  <c r="E25" i="6" s="1"/>
  <c r="E66" i="4" a="1"/>
  <c r="E66" i="4" s="1"/>
  <c r="D25" i="6" s="1"/>
  <c r="D66" i="4" a="1"/>
  <c r="D66" i="4" s="1"/>
  <c r="C66" i="4" a="1"/>
  <c r="C66" i="4" s="1"/>
  <c r="H65" i="4" a="1"/>
  <c r="H65" i="4" s="1"/>
  <c r="G65" i="4" a="1"/>
  <c r="G65" i="4" s="1"/>
  <c r="F24" i="6" s="1"/>
  <c r="F65" i="4" a="1"/>
  <c r="F65" i="4" s="1"/>
  <c r="E65" i="4" a="1"/>
  <c r="E65" i="4" s="1"/>
  <c r="D65" i="4" a="1"/>
  <c r="D65" i="4" s="1"/>
  <c r="C65" i="4" a="1"/>
  <c r="C65" i="4" s="1"/>
  <c r="H64" i="4" a="1"/>
  <c r="H64" i="4" s="1"/>
  <c r="G64" i="4" a="1"/>
  <c r="G64" i="4" s="1"/>
  <c r="F23" i="6" s="1"/>
  <c r="F64" i="4" a="1"/>
  <c r="F64" i="4" s="1"/>
  <c r="E64" i="4" a="1"/>
  <c r="E64" i="4" s="1"/>
  <c r="D64" i="4" a="1"/>
  <c r="D64" i="4" s="1"/>
  <c r="C64" i="4" a="1"/>
  <c r="C64" i="4" s="1"/>
  <c r="C7" i="12"/>
  <c r="C6" i="12"/>
  <c r="Y82" i="4" l="1"/>
  <c r="U82" i="4"/>
  <c r="Z82" i="4"/>
  <c r="B64" i="13"/>
  <c r="B66" i="13" s="1"/>
  <c r="B68" i="13" s="1"/>
  <c r="B70" i="13" s="1"/>
  <c r="B72" i="13" s="1"/>
  <c r="B74" i="13" s="1"/>
  <c r="G63" i="6"/>
  <c r="C70" i="6"/>
  <c r="G24" i="6"/>
  <c r="E26" i="6"/>
  <c r="H31" i="6"/>
  <c r="H23" i="6"/>
  <c r="H27" i="6"/>
  <c r="E30" i="6"/>
  <c r="D23" i="6"/>
  <c r="G32" i="6"/>
  <c r="G28" i="6"/>
  <c r="G34" i="6"/>
  <c r="D27" i="6"/>
  <c r="D31" i="6"/>
  <c r="D33" i="6"/>
  <c r="E23" i="6"/>
  <c r="G36" i="6"/>
  <c r="H36" i="6"/>
  <c r="F63" i="6"/>
  <c r="D70" i="6"/>
  <c r="F71" i="6"/>
  <c r="C31" i="6"/>
  <c r="F25" i="6"/>
  <c r="C71" i="6"/>
  <c r="E34" i="6"/>
  <c r="H35" i="6"/>
  <c r="E36" i="6"/>
  <c r="H65" i="6"/>
  <c r="H69" i="6"/>
  <c r="H73" i="6"/>
  <c r="C24" i="6"/>
  <c r="C28" i="6"/>
  <c r="C32" i="6"/>
  <c r="D24" i="6"/>
  <c r="H24" i="6"/>
  <c r="G25" i="6"/>
  <c r="F26" i="6"/>
  <c r="E27" i="6"/>
  <c r="D28" i="6"/>
  <c r="H28" i="6"/>
  <c r="G29" i="6"/>
  <c r="D32" i="6"/>
  <c r="H32" i="6"/>
  <c r="G33" i="6"/>
  <c r="E35" i="6"/>
  <c r="C65" i="6"/>
  <c r="C73" i="6"/>
  <c r="E64" i="6"/>
  <c r="E66" i="6"/>
  <c r="E68" i="6"/>
  <c r="E70" i="6"/>
  <c r="E72" i="6"/>
  <c r="E74" i="6"/>
  <c r="E76" i="6"/>
  <c r="H67" i="6"/>
  <c r="D64" i="6"/>
  <c r="F65" i="6"/>
  <c r="F67" i="6"/>
  <c r="F69" i="6"/>
  <c r="D74" i="6"/>
  <c r="D76" i="6"/>
  <c r="C27" i="6"/>
  <c r="F29" i="6"/>
  <c r="D63" i="6"/>
  <c r="F64" i="6"/>
  <c r="D65" i="6"/>
  <c r="F66" i="6"/>
  <c r="D67" i="6"/>
  <c r="F68" i="6"/>
  <c r="D69" i="6"/>
  <c r="F70" i="6"/>
  <c r="D71" i="6"/>
  <c r="F72" i="6"/>
  <c r="D73" i="6"/>
  <c r="F74" i="6"/>
  <c r="D75" i="6"/>
  <c r="F76" i="6"/>
  <c r="C25" i="6"/>
  <c r="C29" i="6"/>
  <c r="C33" i="6"/>
  <c r="E24" i="6"/>
  <c r="H25" i="6"/>
  <c r="G26" i="6"/>
  <c r="F27" i="6"/>
  <c r="E28" i="6"/>
  <c r="D29" i="6"/>
  <c r="H29" i="6"/>
  <c r="G30" i="6"/>
  <c r="E32" i="6"/>
  <c r="H33" i="6"/>
  <c r="F35" i="6"/>
  <c r="C67" i="6"/>
  <c r="C75" i="6"/>
  <c r="H71" i="6"/>
  <c r="C35" i="6"/>
  <c r="D66" i="6"/>
  <c r="D68" i="6"/>
  <c r="D72" i="6"/>
  <c r="F73" i="6"/>
  <c r="F75" i="6"/>
  <c r="C23" i="6"/>
  <c r="C63" i="6"/>
  <c r="H64" i="6"/>
  <c r="H66" i="6"/>
  <c r="H68" i="6"/>
  <c r="H70" i="6"/>
  <c r="H72" i="6"/>
  <c r="H74" i="6"/>
  <c r="H76" i="6"/>
  <c r="G23" i="6"/>
  <c r="H26" i="6"/>
  <c r="G27" i="6"/>
  <c r="F28" i="6"/>
  <c r="E29" i="6"/>
  <c r="D30" i="6"/>
  <c r="G31" i="6"/>
  <c r="C69" i="6"/>
  <c r="E63" i="6"/>
  <c r="E65" i="6"/>
  <c r="E67" i="6"/>
  <c r="E69" i="6"/>
  <c r="E71" i="6"/>
  <c r="E73" i="6"/>
  <c r="E75" i="6"/>
  <c r="H75" i="6"/>
  <c r="G35" i="6"/>
  <c r="B18" i="12"/>
  <c r="B17" i="12"/>
  <c r="B16" i="12"/>
  <c r="B15" i="12"/>
  <c r="D56" i="1"/>
  <c r="E29" i="1"/>
  <c r="D26" i="1"/>
  <c r="D25" i="1"/>
  <c r="F9" i="1"/>
  <c r="F38" i="1"/>
  <c r="F8" i="1"/>
  <c r="F37" i="1"/>
  <c r="F7" i="1"/>
  <c r="C47" i="4" a="1"/>
  <c r="C47" i="4" s="1"/>
  <c r="C18" i="1" s="1"/>
  <c r="C48" i="4" a="1"/>
  <c r="C48" i="4" s="1"/>
  <c r="C19" i="1" s="1"/>
  <c r="C49" i="4" a="1"/>
  <c r="C49" i="4" s="1"/>
  <c r="C20" i="1" s="1"/>
  <c r="C50" i="4" a="1"/>
  <c r="C50" i="4" s="1"/>
  <c r="C21" i="1" s="1"/>
  <c r="C51" i="4" a="1"/>
  <c r="C51" i="4" s="1"/>
  <c r="C22" i="1" s="1"/>
  <c r="C52" i="4" a="1"/>
  <c r="C52" i="4" s="1"/>
  <c r="C23" i="1" s="1"/>
  <c r="C53" i="4" a="1"/>
  <c r="C53" i="4" s="1"/>
  <c r="C24" i="1" s="1"/>
  <c r="B19" i="12" l="1"/>
  <c r="L84" i="4" a="1"/>
  <c r="L84" i="4" s="1"/>
  <c r="L85" i="4" a="1"/>
  <c r="L85" i="4" s="1"/>
  <c r="O101" i="4" a="1"/>
  <c r="O101" i="4" s="1"/>
  <c r="O100" i="4" a="1"/>
  <c r="O100" i="4" s="1"/>
  <c r="O99" i="4" a="1"/>
  <c r="O99" i="4" s="1"/>
  <c r="O98" i="4" a="1"/>
  <c r="O98" i="4" s="1"/>
  <c r="O97" i="4" a="1"/>
  <c r="O97" i="4" s="1"/>
  <c r="O96" i="4" a="1"/>
  <c r="O96" i="4" s="1"/>
  <c r="O95" i="4" a="1"/>
  <c r="O95" i="4" s="1"/>
  <c r="O94" i="4" a="1"/>
  <c r="O94" i="4" s="1"/>
  <c r="O93" i="4" a="1"/>
  <c r="O93" i="4" s="1"/>
  <c r="O92" i="4" a="1"/>
  <c r="O92" i="4" s="1"/>
  <c r="O91" i="4" a="1"/>
  <c r="O91" i="4" s="1"/>
  <c r="O90" i="4" a="1"/>
  <c r="O90" i="4" s="1"/>
  <c r="O89" i="4" a="1"/>
  <c r="O89" i="4" s="1"/>
  <c r="O88" i="4" a="1"/>
  <c r="O88" i="4" s="1"/>
  <c r="O87" i="4" a="1"/>
  <c r="O87" i="4" s="1"/>
  <c r="O86" i="4" a="1"/>
  <c r="O86" i="4" s="1"/>
  <c r="O85" i="4" a="1"/>
  <c r="O85" i="4" s="1"/>
  <c r="O84" i="4" a="1"/>
  <c r="O84" i="4" s="1"/>
  <c r="O83" i="4" a="1"/>
  <c r="O83" i="4" s="1"/>
  <c r="O82" i="4" a="1"/>
  <c r="O82" i="4" s="1"/>
  <c r="O63" i="4" a="1"/>
  <c r="O63" i="4" s="1"/>
  <c r="O62" i="4" a="1"/>
  <c r="O62" i="4" s="1"/>
  <c r="O61" i="4" a="1"/>
  <c r="O61" i="4" s="1"/>
  <c r="O60" i="4" a="1"/>
  <c r="O60" i="4" s="1"/>
  <c r="O59" i="4" a="1"/>
  <c r="O59" i="4" s="1"/>
  <c r="O58" i="4" a="1"/>
  <c r="O58" i="4" s="1"/>
  <c r="G101" i="4" a="1"/>
  <c r="G101" i="4" s="1"/>
  <c r="G100" i="4" a="1"/>
  <c r="G100" i="4" s="1"/>
  <c r="G99" i="4" a="1"/>
  <c r="G99" i="4" s="1"/>
  <c r="G98" i="4" a="1"/>
  <c r="G98" i="4" s="1"/>
  <c r="G97" i="4" a="1"/>
  <c r="G97" i="4" s="1"/>
  <c r="G96" i="4" a="1"/>
  <c r="G96" i="4" s="1"/>
  <c r="G95" i="4" a="1"/>
  <c r="G95" i="4" s="1"/>
  <c r="G94" i="4" a="1"/>
  <c r="G94" i="4" s="1"/>
  <c r="G93" i="4" a="1"/>
  <c r="G93" i="4" s="1"/>
  <c r="G92" i="4" a="1"/>
  <c r="G92" i="4" s="1"/>
  <c r="G91" i="4" a="1"/>
  <c r="G91" i="4" s="1"/>
  <c r="G90" i="4" a="1"/>
  <c r="G90" i="4" s="1"/>
  <c r="G89" i="4" a="1"/>
  <c r="G89" i="4" s="1"/>
  <c r="G88" i="4" a="1"/>
  <c r="G88" i="4" s="1"/>
  <c r="G87" i="4" a="1"/>
  <c r="G87" i="4" s="1"/>
  <c r="G86" i="4" a="1"/>
  <c r="G86" i="4" s="1"/>
  <c r="G85" i="4" a="1"/>
  <c r="G85" i="4" s="1"/>
  <c r="G84" i="4" a="1"/>
  <c r="G84" i="4" s="1"/>
  <c r="G83" i="4" a="1"/>
  <c r="G83" i="4" s="1"/>
  <c r="G82" i="4" a="1"/>
  <c r="G82" i="4" s="1"/>
  <c r="G63" i="4" a="1"/>
  <c r="G63" i="4" s="1"/>
  <c r="G62" i="4" a="1"/>
  <c r="G62" i="4" s="1"/>
  <c r="G61" i="4" a="1"/>
  <c r="G61" i="4" s="1"/>
  <c r="G60" i="4" a="1"/>
  <c r="G60" i="4" s="1"/>
  <c r="G59" i="4" a="1"/>
  <c r="G59" i="4" s="1"/>
  <c r="G58" i="4" a="1"/>
  <c r="G58" i="4" s="1"/>
  <c r="G53" i="4" a="1"/>
  <c r="G53" i="4" s="1"/>
  <c r="G52" i="4" a="1"/>
  <c r="G52" i="4" s="1"/>
  <c r="G51" i="4" a="1"/>
  <c r="G51" i="4" s="1"/>
  <c r="G50" i="4" a="1"/>
  <c r="G50" i="4" s="1"/>
  <c r="G49" i="4" a="1"/>
  <c r="G49" i="4" s="1"/>
  <c r="G48" i="4" a="1"/>
  <c r="G48" i="4" s="1"/>
  <c r="G47" i="4" a="1"/>
  <c r="G47" i="4" s="1"/>
  <c r="G46" i="4" a="1"/>
  <c r="G46" i="4" s="1"/>
  <c r="G45" i="4" a="1"/>
  <c r="G45" i="4" s="1"/>
  <c r="O53" i="4" a="1"/>
  <c r="O53" i="4" s="1"/>
  <c r="O52" i="4" a="1"/>
  <c r="O52" i="4" s="1"/>
  <c r="O51" i="4" a="1"/>
  <c r="O51" i="4" s="1"/>
  <c r="O50" i="4" a="1"/>
  <c r="O50" i="4" s="1"/>
  <c r="O49" i="4" a="1"/>
  <c r="O49" i="4" s="1"/>
  <c r="O48" i="4" a="1"/>
  <c r="O48" i="4" s="1"/>
  <c r="O47" i="4" a="1"/>
  <c r="O47" i="4" s="1"/>
  <c r="O46" i="4" a="1"/>
  <c r="O46" i="4" s="1"/>
  <c r="O45" i="4" a="1"/>
  <c r="O45" i="4" s="1"/>
  <c r="AE40" i="4"/>
  <c r="AD40" i="4"/>
  <c r="AC40" i="4"/>
  <c r="Z40" i="4"/>
  <c r="AB40" i="4" s="1"/>
  <c r="Y40" i="4"/>
  <c r="AA40" i="4" s="1"/>
  <c r="X40" i="4"/>
  <c r="W40" i="4"/>
  <c r="V40" i="4"/>
  <c r="S40" i="4"/>
  <c r="U40" i="4" s="1"/>
  <c r="R40" i="4"/>
  <c r="T40" i="4" s="1"/>
  <c r="AE39" i="4"/>
  <c r="AD39" i="4"/>
  <c r="AC39" i="4"/>
  <c r="Z39" i="4"/>
  <c r="AB39" i="4" s="1"/>
  <c r="Y39" i="4"/>
  <c r="AA39" i="4" s="1"/>
  <c r="X39" i="4"/>
  <c r="W39" i="4"/>
  <c r="V39" i="4"/>
  <c r="S39" i="4"/>
  <c r="U39" i="4" s="1"/>
  <c r="R39" i="4"/>
  <c r="T39" i="4" s="1"/>
  <c r="AE38" i="4"/>
  <c r="AD38" i="4"/>
  <c r="AC38" i="4"/>
  <c r="Z38" i="4"/>
  <c r="AB38" i="4" s="1"/>
  <c r="Y38" i="4"/>
  <c r="AA38" i="4" s="1"/>
  <c r="X38" i="4"/>
  <c r="W38" i="4"/>
  <c r="V38" i="4"/>
  <c r="S38" i="4"/>
  <c r="U38" i="4" s="1"/>
  <c r="R38" i="4"/>
  <c r="T38" i="4" s="1"/>
  <c r="AE37" i="4"/>
  <c r="AD37" i="4"/>
  <c r="AC37" i="4"/>
  <c r="Z37" i="4"/>
  <c r="AB37" i="4" s="1"/>
  <c r="Y37" i="4"/>
  <c r="AA37" i="4" s="1"/>
  <c r="X37" i="4"/>
  <c r="W37" i="4"/>
  <c r="V37" i="4"/>
  <c r="S37" i="4"/>
  <c r="U37" i="4" s="1"/>
  <c r="R37" i="4"/>
  <c r="T37" i="4" s="1"/>
  <c r="AE36" i="4"/>
  <c r="AD36" i="4"/>
  <c r="AC36" i="4"/>
  <c r="Z36" i="4"/>
  <c r="AB36" i="4" s="1"/>
  <c r="Y36" i="4"/>
  <c r="AA36" i="4" s="1"/>
  <c r="X36" i="4"/>
  <c r="W36" i="4"/>
  <c r="V36" i="4"/>
  <c r="S36" i="4"/>
  <c r="U36" i="4" s="1"/>
  <c r="R36" i="4"/>
  <c r="T36" i="4" s="1"/>
  <c r="AE35" i="4"/>
  <c r="AD35" i="4"/>
  <c r="AC35" i="4"/>
  <c r="Z35" i="4"/>
  <c r="AB35" i="4" s="1"/>
  <c r="Y35" i="4"/>
  <c r="AA35" i="4" s="1"/>
  <c r="X35" i="4"/>
  <c r="W35" i="4"/>
  <c r="V35" i="4"/>
  <c r="S35" i="4"/>
  <c r="U35" i="4" s="1"/>
  <c r="R35" i="4"/>
  <c r="T35" i="4" s="1"/>
  <c r="AE34" i="4"/>
  <c r="AD34" i="4"/>
  <c r="AC34" i="4"/>
  <c r="Z34" i="4"/>
  <c r="AB34" i="4" s="1"/>
  <c r="Y34" i="4"/>
  <c r="AA34" i="4" s="1"/>
  <c r="W34" i="4"/>
  <c r="V34" i="4"/>
  <c r="S34" i="4"/>
  <c r="U34" i="4" s="1"/>
  <c r="R34" i="4"/>
  <c r="T34" i="4" s="1"/>
  <c r="AE33" i="4"/>
  <c r="AD33" i="4"/>
  <c r="AC33" i="4"/>
  <c r="Z33" i="4"/>
  <c r="AB33" i="4" s="1"/>
  <c r="Y33" i="4"/>
  <c r="AA33" i="4" s="1"/>
  <c r="W33" i="4"/>
  <c r="V33" i="4"/>
  <c r="S33" i="4"/>
  <c r="U33" i="4" s="1"/>
  <c r="R33" i="4"/>
  <c r="T33" i="4" s="1"/>
  <c r="AE32" i="4"/>
  <c r="AD32" i="4"/>
  <c r="AC32" i="4"/>
  <c r="Z32" i="4"/>
  <c r="AB32" i="4" s="1"/>
  <c r="Y32" i="4"/>
  <c r="AA32" i="4" s="1"/>
  <c r="W32" i="4"/>
  <c r="V32" i="4"/>
  <c r="S32" i="4"/>
  <c r="U32" i="4" s="1"/>
  <c r="R32" i="4"/>
  <c r="T32" i="4" s="1"/>
  <c r="AE31" i="4"/>
  <c r="AD31" i="4"/>
  <c r="AC31" i="4"/>
  <c r="Z31" i="4"/>
  <c r="AB31" i="4" s="1"/>
  <c r="Y31" i="4"/>
  <c r="AA31" i="4" s="1"/>
  <c r="W31" i="4"/>
  <c r="V31" i="4"/>
  <c r="S31" i="4"/>
  <c r="U31" i="4" s="1"/>
  <c r="R31" i="4"/>
  <c r="T31" i="4" s="1"/>
  <c r="AE30" i="4"/>
  <c r="AD30" i="4"/>
  <c r="AC30" i="4"/>
  <c r="Z30" i="4"/>
  <c r="AB30" i="4" s="1"/>
  <c r="Y30" i="4"/>
  <c r="AA30" i="4" s="1"/>
  <c r="W30" i="4"/>
  <c r="V30" i="4"/>
  <c r="S30" i="4"/>
  <c r="U30" i="4" s="1"/>
  <c r="R30" i="4"/>
  <c r="T30" i="4" s="1"/>
  <c r="AD29" i="4"/>
  <c r="AC29" i="4"/>
  <c r="Z29" i="4"/>
  <c r="AB29" i="4" s="1"/>
  <c r="Y29" i="4"/>
  <c r="AA29" i="4" s="1"/>
  <c r="W29" i="4"/>
  <c r="V29" i="4"/>
  <c r="S29" i="4"/>
  <c r="U29" i="4" s="1"/>
  <c r="R29" i="4"/>
  <c r="T29" i="4" s="1"/>
  <c r="AD28" i="4"/>
  <c r="AC28" i="4"/>
  <c r="Z28" i="4"/>
  <c r="AB28" i="4" s="1"/>
  <c r="Y28" i="4"/>
  <c r="AA28" i="4" s="1"/>
  <c r="W28" i="4"/>
  <c r="V28" i="4"/>
  <c r="S28" i="4"/>
  <c r="U28" i="4" s="1"/>
  <c r="R28" i="4"/>
  <c r="T28" i="4" s="1"/>
  <c r="AD27" i="4"/>
  <c r="AC27" i="4"/>
  <c r="Z27" i="4"/>
  <c r="AB27" i="4" s="1"/>
  <c r="Y27" i="4"/>
  <c r="AA27" i="4" s="1"/>
  <c r="W27" i="4"/>
  <c r="V27" i="4"/>
  <c r="S27" i="4"/>
  <c r="U27" i="4" s="1"/>
  <c r="R27" i="4"/>
  <c r="T27" i="4" s="1"/>
  <c r="AD26" i="4"/>
  <c r="AC26" i="4"/>
  <c r="Z26" i="4"/>
  <c r="AB26" i="4" s="1"/>
  <c r="Y26" i="4"/>
  <c r="AA26" i="4" s="1"/>
  <c r="W26" i="4"/>
  <c r="V26" i="4"/>
  <c r="S26" i="4"/>
  <c r="U26" i="4" s="1"/>
  <c r="R26" i="4"/>
  <c r="T26" i="4" s="1"/>
  <c r="AD25" i="4"/>
  <c r="AC25" i="4"/>
  <c r="Z25" i="4"/>
  <c r="AB25" i="4" s="1"/>
  <c r="Y25" i="4"/>
  <c r="AA25" i="4" s="1"/>
  <c r="W25" i="4"/>
  <c r="V25" i="4"/>
  <c r="S25" i="4"/>
  <c r="U25" i="4" s="1"/>
  <c r="R25" i="4"/>
  <c r="T25" i="4" s="1"/>
  <c r="AD24" i="4"/>
  <c r="AC24" i="4"/>
  <c r="Z24" i="4"/>
  <c r="AB24" i="4" s="1"/>
  <c r="Y24" i="4"/>
  <c r="AA24" i="4" s="1"/>
  <c r="W24" i="4"/>
  <c r="V24" i="4"/>
  <c r="S24" i="4"/>
  <c r="U24" i="4" s="1"/>
  <c r="R24" i="4"/>
  <c r="T24" i="4" s="1"/>
  <c r="AD23" i="4"/>
  <c r="AC23" i="4"/>
  <c r="Z23" i="4"/>
  <c r="AB23" i="4" s="1"/>
  <c r="Y23" i="4"/>
  <c r="AA23" i="4" s="1"/>
  <c r="W23" i="4"/>
  <c r="V23" i="4"/>
  <c r="S23" i="4"/>
  <c r="U23" i="4" s="1"/>
  <c r="R23" i="4"/>
  <c r="T23" i="4" s="1"/>
  <c r="AD22" i="4"/>
  <c r="AC22" i="4"/>
  <c r="Z22" i="4"/>
  <c r="AB22" i="4" s="1"/>
  <c r="Y22" i="4"/>
  <c r="AA22" i="4" s="1"/>
  <c r="W22" i="4"/>
  <c r="V22" i="4"/>
  <c r="S22" i="4"/>
  <c r="U22" i="4" s="1"/>
  <c r="R22" i="4"/>
  <c r="T22" i="4" s="1"/>
  <c r="AD21" i="4"/>
  <c r="AC21" i="4"/>
  <c r="Z21" i="4"/>
  <c r="AB21" i="4" s="1"/>
  <c r="Y21" i="4"/>
  <c r="AA21" i="4" s="1"/>
  <c r="W21" i="4"/>
  <c r="V21" i="4"/>
  <c r="S21" i="4"/>
  <c r="U21" i="4" s="1"/>
  <c r="R21" i="4"/>
  <c r="T21" i="4" s="1"/>
  <c r="AD20" i="4"/>
  <c r="AC20" i="4"/>
  <c r="Z20" i="4"/>
  <c r="AB20" i="4" s="1"/>
  <c r="Y20" i="4"/>
  <c r="AA20" i="4" s="1"/>
  <c r="W20" i="4"/>
  <c r="V20" i="4"/>
  <c r="S20" i="4"/>
  <c r="U20" i="4" s="1"/>
  <c r="R20" i="4"/>
  <c r="T20" i="4" s="1"/>
  <c r="AD19" i="4"/>
  <c r="AC19" i="4"/>
  <c r="Z19" i="4"/>
  <c r="AB19" i="4" s="1"/>
  <c r="Y19" i="4"/>
  <c r="AA19" i="4" s="1"/>
  <c r="W19" i="4"/>
  <c r="V19" i="4"/>
  <c r="S19" i="4"/>
  <c r="U19" i="4" s="1"/>
  <c r="R19" i="4"/>
  <c r="T19" i="4" s="1"/>
  <c r="AD18" i="4"/>
  <c r="AC18" i="4"/>
  <c r="Z18" i="4"/>
  <c r="AB18" i="4" s="1"/>
  <c r="Y18" i="4"/>
  <c r="AA18" i="4" s="1"/>
  <c r="S18" i="4"/>
  <c r="U18" i="4" s="1"/>
  <c r="R18" i="4"/>
  <c r="T18" i="4" s="1"/>
  <c r="C21" i="12" l="1" a="1"/>
  <c r="C21" i="12" s="1"/>
  <c r="C22" i="12" a="1"/>
  <c r="C22" i="12" s="1"/>
  <c r="C17" i="12" a="1"/>
  <c r="C17" i="12" s="1"/>
  <c r="F49" i="1"/>
  <c r="F53" i="1"/>
  <c r="K84" i="4"/>
  <c r="F48" i="1"/>
  <c r="F46" i="1"/>
  <c r="F50" i="1"/>
  <c r="F54" i="1"/>
  <c r="F52" i="1"/>
  <c r="F47" i="1"/>
  <c r="F51" i="1"/>
  <c r="H62" i="13"/>
  <c r="H70" i="13"/>
  <c r="H74" i="13"/>
  <c r="H63" i="13"/>
  <c r="H67" i="13"/>
  <c r="H71" i="13"/>
  <c r="H75" i="13"/>
  <c r="H79" i="13"/>
  <c r="H66" i="13"/>
  <c r="H78" i="13"/>
  <c r="H60" i="13"/>
  <c r="H64" i="13"/>
  <c r="H68" i="13"/>
  <c r="H72" i="13"/>
  <c r="H76" i="13"/>
  <c r="E63" i="13"/>
  <c r="D76" i="13"/>
  <c r="H61" i="13"/>
  <c r="H65" i="13"/>
  <c r="H69" i="13"/>
  <c r="H73" i="13"/>
  <c r="H77" i="13"/>
  <c r="E62" i="13"/>
  <c r="D78" i="13"/>
  <c r="H17" i="13"/>
  <c r="H21" i="13"/>
  <c r="H29" i="13"/>
  <c r="H18" i="13"/>
  <c r="H22" i="13"/>
  <c r="H26" i="13"/>
  <c r="H30" i="13"/>
  <c r="H34" i="13"/>
  <c r="H16" i="13"/>
  <c r="H20" i="13"/>
  <c r="H24" i="13"/>
  <c r="H28" i="13"/>
  <c r="H32" i="13"/>
  <c r="D32" i="13"/>
  <c r="H25" i="13"/>
  <c r="H33" i="13"/>
  <c r="D34" i="13"/>
  <c r="H19" i="13"/>
  <c r="H23" i="13"/>
  <c r="H27" i="13"/>
  <c r="H31" i="13"/>
  <c r="H35" i="13"/>
  <c r="C19" i="12" a="1"/>
  <c r="C19" i="12" s="1"/>
  <c r="F20" i="6"/>
  <c r="F58" i="6"/>
  <c r="F62" i="6"/>
  <c r="F17" i="6"/>
  <c r="F21" i="6"/>
  <c r="F59" i="6"/>
  <c r="F18" i="6"/>
  <c r="F22" i="6"/>
  <c r="F60" i="6"/>
  <c r="F19" i="6"/>
  <c r="F57" i="6"/>
  <c r="F61" i="6"/>
  <c r="F18" i="1"/>
  <c r="F22" i="1"/>
  <c r="F19" i="1"/>
  <c r="F23" i="1"/>
  <c r="F16" i="1"/>
  <c r="F20" i="1"/>
  <c r="F24" i="1"/>
  <c r="F17" i="1"/>
  <c r="F21" i="1"/>
  <c r="B44" i="6" l="1"/>
  <c r="B48" i="13"/>
  <c r="B4" i="13"/>
  <c r="B4" i="6"/>
  <c r="B46" i="6"/>
  <c r="B50" i="13"/>
  <c r="B6" i="13"/>
  <c r="D62" i="13"/>
  <c r="B4" i="1"/>
  <c r="B34" i="1"/>
  <c r="B36" i="1"/>
  <c r="B6" i="1"/>
  <c r="B6" i="6"/>
  <c r="P101" i="4" l="1" a="1"/>
  <c r="P101" i="4" s="1"/>
  <c r="N101" i="4" a="1"/>
  <c r="N101" i="4" s="1"/>
  <c r="M101" i="4" a="1"/>
  <c r="M101" i="4" s="1"/>
  <c r="L101" i="4" a="1"/>
  <c r="L101" i="4" s="1"/>
  <c r="P100" i="4" a="1"/>
  <c r="P100" i="4" s="1"/>
  <c r="N100" i="4" a="1"/>
  <c r="N100" i="4" s="1"/>
  <c r="M100" i="4" a="1"/>
  <c r="M100" i="4" s="1"/>
  <c r="L100" i="4" a="1"/>
  <c r="L100" i="4" s="1"/>
  <c r="P99" i="4" a="1"/>
  <c r="P99" i="4" s="1"/>
  <c r="N99" i="4" a="1"/>
  <c r="N99" i="4" s="1"/>
  <c r="M99" i="4" a="1"/>
  <c r="M99" i="4" s="1"/>
  <c r="L99" i="4" a="1"/>
  <c r="L99" i="4" s="1"/>
  <c r="P98" i="4" a="1"/>
  <c r="P98" i="4" s="1"/>
  <c r="N98" i="4" a="1"/>
  <c r="N98" i="4" s="1"/>
  <c r="M98" i="4" a="1"/>
  <c r="M98" i="4" s="1"/>
  <c r="L98" i="4" a="1"/>
  <c r="L98" i="4" s="1"/>
  <c r="P97" i="4" a="1"/>
  <c r="P97" i="4" s="1"/>
  <c r="N97" i="4" a="1"/>
  <c r="N97" i="4" s="1"/>
  <c r="M97" i="4" a="1"/>
  <c r="M97" i="4" s="1"/>
  <c r="L97" i="4" a="1"/>
  <c r="L97" i="4" s="1"/>
  <c r="P96" i="4" a="1"/>
  <c r="P96" i="4" s="1"/>
  <c r="N96" i="4" a="1"/>
  <c r="N96" i="4" s="1"/>
  <c r="M96" i="4" a="1"/>
  <c r="M96" i="4" s="1"/>
  <c r="L96" i="4" a="1"/>
  <c r="L96" i="4" s="1"/>
  <c r="K96" i="4" s="1"/>
  <c r="P95" i="4" a="1"/>
  <c r="P95" i="4" s="1"/>
  <c r="N95" i="4" a="1"/>
  <c r="N95" i="4" s="1"/>
  <c r="M95" i="4" a="1"/>
  <c r="M95" i="4" s="1"/>
  <c r="L95" i="4" a="1"/>
  <c r="L95" i="4" s="1"/>
  <c r="P94" i="4" a="1"/>
  <c r="P94" i="4" s="1"/>
  <c r="N94" i="4" a="1"/>
  <c r="N94" i="4" s="1"/>
  <c r="M94" i="4" a="1"/>
  <c r="M94" i="4" s="1"/>
  <c r="L94" i="4" a="1"/>
  <c r="L94" i="4" s="1"/>
  <c r="K94" i="4" s="1"/>
  <c r="P93" i="4" a="1"/>
  <c r="P93" i="4" s="1"/>
  <c r="N93" i="4" a="1"/>
  <c r="N93" i="4" s="1"/>
  <c r="M93" i="4" a="1"/>
  <c r="M93" i="4" s="1"/>
  <c r="L93" i="4" a="1"/>
  <c r="L93" i="4" s="1"/>
  <c r="P92" i="4" a="1"/>
  <c r="P92" i="4" s="1"/>
  <c r="N92" i="4" a="1"/>
  <c r="N92" i="4" s="1"/>
  <c r="M92" i="4" a="1"/>
  <c r="M92" i="4" s="1"/>
  <c r="L92" i="4" a="1"/>
  <c r="L92" i="4" s="1"/>
  <c r="P91" i="4" a="1"/>
  <c r="P91" i="4" s="1"/>
  <c r="N91" i="4" a="1"/>
  <c r="N91" i="4" s="1"/>
  <c r="M91" i="4" a="1"/>
  <c r="M91" i="4" s="1"/>
  <c r="L91" i="4" a="1"/>
  <c r="L91" i="4" s="1"/>
  <c r="P90" i="4" a="1"/>
  <c r="P90" i="4" s="1"/>
  <c r="N90" i="4" a="1"/>
  <c r="N90" i="4" s="1"/>
  <c r="M90" i="4" a="1"/>
  <c r="M90" i="4" s="1"/>
  <c r="L90" i="4" a="1"/>
  <c r="L90" i="4" s="1"/>
  <c r="K90" i="4" s="1"/>
  <c r="P89" i="4" a="1"/>
  <c r="P89" i="4" s="1"/>
  <c r="N89" i="4" a="1"/>
  <c r="N89" i="4" s="1"/>
  <c r="M89" i="4" a="1"/>
  <c r="M89" i="4" s="1"/>
  <c r="L89" i="4" a="1"/>
  <c r="L89" i="4" s="1"/>
  <c r="P88" i="4" a="1"/>
  <c r="P88" i="4" s="1"/>
  <c r="N88" i="4" a="1"/>
  <c r="N88" i="4" s="1"/>
  <c r="M88" i="4" a="1"/>
  <c r="M88" i="4" s="1"/>
  <c r="L88" i="4" a="1"/>
  <c r="L88" i="4" s="1"/>
  <c r="K88" i="4" s="1"/>
  <c r="P87" i="4" a="1"/>
  <c r="P87" i="4" s="1"/>
  <c r="N87" i="4" a="1"/>
  <c r="N87" i="4" s="1"/>
  <c r="M87" i="4" a="1"/>
  <c r="M87" i="4" s="1"/>
  <c r="L87" i="4" a="1"/>
  <c r="L87" i="4" s="1"/>
  <c r="P86" i="4" a="1"/>
  <c r="P86" i="4" s="1"/>
  <c r="N86" i="4" a="1"/>
  <c r="N86" i="4" s="1"/>
  <c r="M86" i="4" a="1"/>
  <c r="M86" i="4" s="1"/>
  <c r="L86" i="4" a="1"/>
  <c r="L86" i="4" s="1"/>
  <c r="P85" i="4" a="1"/>
  <c r="P85" i="4" s="1"/>
  <c r="N85" i="4" a="1"/>
  <c r="N85" i="4" s="1"/>
  <c r="M85" i="4" a="1"/>
  <c r="M85" i="4" s="1"/>
  <c r="P84" i="4" a="1"/>
  <c r="P84" i="4" s="1"/>
  <c r="N84" i="4" a="1"/>
  <c r="N84" i="4" s="1"/>
  <c r="M84" i="4" a="1"/>
  <c r="M84" i="4" s="1"/>
  <c r="P83" i="4" a="1"/>
  <c r="P83" i="4" s="1"/>
  <c r="N83" i="4" a="1"/>
  <c r="N83" i="4" s="1"/>
  <c r="M83" i="4" a="1"/>
  <c r="M83" i="4" s="1"/>
  <c r="L83" i="4" a="1"/>
  <c r="L83" i="4" s="1"/>
  <c r="P82" i="4" a="1"/>
  <c r="P82" i="4" s="1"/>
  <c r="N82" i="4" a="1"/>
  <c r="N82" i="4" s="1"/>
  <c r="M82" i="4" a="1"/>
  <c r="M82" i="4" s="1"/>
  <c r="L82" i="4" a="1"/>
  <c r="L82" i="4" s="1"/>
  <c r="P63" i="4" a="1"/>
  <c r="P63" i="4" s="1"/>
  <c r="N63" i="4" a="1"/>
  <c r="N63" i="4" s="1"/>
  <c r="M63" i="4" a="1"/>
  <c r="M63" i="4" s="1"/>
  <c r="L63" i="4" a="1"/>
  <c r="L63" i="4" s="1"/>
  <c r="K63" i="4" a="1"/>
  <c r="K63" i="4" s="1"/>
  <c r="P62" i="4" a="1"/>
  <c r="P62" i="4" s="1"/>
  <c r="N62" i="4" a="1"/>
  <c r="N62" i="4" s="1"/>
  <c r="M62" i="4" a="1"/>
  <c r="M62" i="4" s="1"/>
  <c r="L62" i="4" a="1"/>
  <c r="L62" i="4" s="1"/>
  <c r="K62" i="4" a="1"/>
  <c r="K62" i="4" s="1"/>
  <c r="P61" i="4" a="1"/>
  <c r="P61" i="4" s="1"/>
  <c r="N61" i="4" a="1"/>
  <c r="N61" i="4" s="1"/>
  <c r="M61" i="4" a="1"/>
  <c r="M61" i="4" s="1"/>
  <c r="L61" i="4" a="1"/>
  <c r="L61" i="4" s="1"/>
  <c r="K61" i="4" a="1"/>
  <c r="K61" i="4" s="1"/>
  <c r="P60" i="4" a="1"/>
  <c r="P60" i="4" s="1"/>
  <c r="N60" i="4" a="1"/>
  <c r="N60" i="4" s="1"/>
  <c r="M60" i="4" a="1"/>
  <c r="M60" i="4" s="1"/>
  <c r="L60" i="4" a="1"/>
  <c r="L60" i="4" s="1"/>
  <c r="K60" i="4" a="1"/>
  <c r="K60" i="4" s="1"/>
  <c r="P59" i="4" a="1"/>
  <c r="P59" i="4" s="1"/>
  <c r="N59" i="4" a="1"/>
  <c r="N59" i="4" s="1"/>
  <c r="M59" i="4" a="1"/>
  <c r="M59" i="4" s="1"/>
  <c r="L59" i="4" a="1"/>
  <c r="L59" i="4" s="1"/>
  <c r="K59" i="4" a="1"/>
  <c r="K59" i="4" s="1"/>
  <c r="C58" i="6" s="1"/>
  <c r="P58" i="4" a="1"/>
  <c r="P58" i="4" s="1"/>
  <c r="N58" i="4" a="1"/>
  <c r="N58" i="4" s="1"/>
  <c r="M58" i="4" a="1"/>
  <c r="M58" i="4" s="1"/>
  <c r="L58" i="4" a="1"/>
  <c r="L58" i="4" s="1"/>
  <c r="K58" i="4" a="1"/>
  <c r="K58" i="4" s="1"/>
  <c r="P53" i="4" a="1"/>
  <c r="P53" i="4" s="1"/>
  <c r="N53" i="4" a="1"/>
  <c r="N53" i="4" s="1"/>
  <c r="M53" i="4" a="1"/>
  <c r="M53" i="4" s="1"/>
  <c r="L53" i="4" a="1"/>
  <c r="L53" i="4" s="1"/>
  <c r="K53" i="4" a="1"/>
  <c r="K53" i="4" s="1"/>
  <c r="P52" i="4" a="1"/>
  <c r="P52" i="4" s="1"/>
  <c r="N52" i="4" a="1"/>
  <c r="N52" i="4" s="1"/>
  <c r="M52" i="4" a="1"/>
  <c r="M52" i="4" s="1"/>
  <c r="L52" i="4" a="1"/>
  <c r="L52" i="4" s="1"/>
  <c r="K52" i="4" a="1"/>
  <c r="K52" i="4" s="1"/>
  <c r="P51" i="4" a="1"/>
  <c r="P51" i="4" s="1"/>
  <c r="N51" i="4" a="1"/>
  <c r="N51" i="4" s="1"/>
  <c r="M51" i="4" a="1"/>
  <c r="M51" i="4" s="1"/>
  <c r="L51" i="4" a="1"/>
  <c r="L51" i="4" s="1"/>
  <c r="K51" i="4" a="1"/>
  <c r="K51" i="4" s="1"/>
  <c r="P50" i="4" a="1"/>
  <c r="P50" i="4" s="1"/>
  <c r="N50" i="4" a="1"/>
  <c r="N50" i="4" s="1"/>
  <c r="M50" i="4" a="1"/>
  <c r="M50" i="4" s="1"/>
  <c r="L50" i="4" a="1"/>
  <c r="L50" i="4" s="1"/>
  <c r="K50" i="4" a="1"/>
  <c r="K50" i="4" s="1"/>
  <c r="P49" i="4" a="1"/>
  <c r="P49" i="4" s="1"/>
  <c r="N49" i="4" a="1"/>
  <c r="N49" i="4" s="1"/>
  <c r="M49" i="4" a="1"/>
  <c r="M49" i="4" s="1"/>
  <c r="L49" i="4" a="1"/>
  <c r="L49" i="4" s="1"/>
  <c r="K49" i="4" a="1"/>
  <c r="K49" i="4" s="1"/>
  <c r="P48" i="4" a="1"/>
  <c r="P48" i="4" s="1"/>
  <c r="N48" i="4" a="1"/>
  <c r="N48" i="4" s="1"/>
  <c r="M48" i="4" a="1"/>
  <c r="M48" i="4" s="1"/>
  <c r="L48" i="4" a="1"/>
  <c r="L48" i="4" s="1"/>
  <c r="K48" i="4" a="1"/>
  <c r="K48" i="4" s="1"/>
  <c r="P47" i="4" a="1"/>
  <c r="P47" i="4" s="1"/>
  <c r="N47" i="4" a="1"/>
  <c r="N47" i="4" s="1"/>
  <c r="M47" i="4" a="1"/>
  <c r="M47" i="4" s="1"/>
  <c r="L47" i="4" a="1"/>
  <c r="L47" i="4" s="1"/>
  <c r="K47" i="4" a="1"/>
  <c r="K47" i="4" s="1"/>
  <c r="P46" i="4" a="1"/>
  <c r="P46" i="4" s="1"/>
  <c r="N46" i="4" a="1"/>
  <c r="N46" i="4" s="1"/>
  <c r="M46" i="4" a="1"/>
  <c r="M46" i="4" s="1"/>
  <c r="L46" i="4" a="1"/>
  <c r="L46" i="4" s="1"/>
  <c r="K46" i="4" a="1"/>
  <c r="K46" i="4" s="1"/>
  <c r="P45" i="4" a="1"/>
  <c r="P45" i="4" s="1"/>
  <c r="N45" i="4" a="1"/>
  <c r="N45" i="4" s="1"/>
  <c r="M45" i="4" a="1"/>
  <c r="M45" i="4" s="1"/>
  <c r="L45" i="4" a="1"/>
  <c r="L45" i="4" s="1"/>
  <c r="K45" i="4" a="1"/>
  <c r="K45" i="4" s="1"/>
  <c r="C45" i="4" a="1"/>
  <c r="C45" i="4" s="1"/>
  <c r="H101" i="4" a="1"/>
  <c r="H101" i="4" s="1"/>
  <c r="F101" i="4" a="1"/>
  <c r="F101" i="4" s="1"/>
  <c r="E101" i="4" a="1"/>
  <c r="E101" i="4" s="1"/>
  <c r="D101" i="4" a="1"/>
  <c r="D101" i="4" s="1"/>
  <c r="H100" i="4" a="1"/>
  <c r="H100" i="4" s="1"/>
  <c r="F100" i="4" a="1"/>
  <c r="F100" i="4" s="1"/>
  <c r="E100" i="4" a="1"/>
  <c r="E100" i="4" s="1"/>
  <c r="D100" i="4" a="1"/>
  <c r="D100" i="4" s="1"/>
  <c r="H99" i="4" a="1"/>
  <c r="H99" i="4" s="1"/>
  <c r="F99" i="4" a="1"/>
  <c r="F99" i="4" s="1"/>
  <c r="E99" i="4" a="1"/>
  <c r="E99" i="4" s="1"/>
  <c r="D99" i="4" a="1"/>
  <c r="D99" i="4" s="1"/>
  <c r="H98" i="4" a="1"/>
  <c r="H98" i="4" s="1"/>
  <c r="F98" i="4" a="1"/>
  <c r="F98" i="4" s="1"/>
  <c r="E98" i="4" a="1"/>
  <c r="E98" i="4" s="1"/>
  <c r="D98" i="4" a="1"/>
  <c r="D98" i="4" s="1"/>
  <c r="H97" i="4" a="1"/>
  <c r="H97" i="4" s="1"/>
  <c r="F97" i="4" a="1"/>
  <c r="F97" i="4" s="1"/>
  <c r="E97" i="4" a="1"/>
  <c r="E97" i="4" s="1"/>
  <c r="D97" i="4" a="1"/>
  <c r="D97" i="4" s="1"/>
  <c r="H96" i="4" a="1"/>
  <c r="H96" i="4" s="1"/>
  <c r="F96" i="4" a="1"/>
  <c r="F96" i="4" s="1"/>
  <c r="E96" i="4" a="1"/>
  <c r="E96" i="4" s="1"/>
  <c r="D96" i="4" a="1"/>
  <c r="D96" i="4" s="1"/>
  <c r="C96" i="4" s="1"/>
  <c r="H95" i="4" a="1"/>
  <c r="H95" i="4" s="1"/>
  <c r="F95" i="4" a="1"/>
  <c r="F95" i="4" s="1"/>
  <c r="E95" i="4" a="1"/>
  <c r="E95" i="4" s="1"/>
  <c r="D95" i="4" a="1"/>
  <c r="D95" i="4" s="1"/>
  <c r="H94" i="4" a="1"/>
  <c r="H94" i="4" s="1"/>
  <c r="F94" i="4" a="1"/>
  <c r="F94" i="4" s="1"/>
  <c r="E94" i="4" a="1"/>
  <c r="E94" i="4" s="1"/>
  <c r="D94" i="4" a="1"/>
  <c r="D94" i="4" s="1"/>
  <c r="C94" i="4" s="1"/>
  <c r="T94" i="4" s="1"/>
  <c r="H93" i="4" a="1"/>
  <c r="H93" i="4" s="1"/>
  <c r="F93" i="4" a="1"/>
  <c r="F93" i="4" s="1"/>
  <c r="E93" i="4" a="1"/>
  <c r="E93" i="4" s="1"/>
  <c r="D93" i="4" a="1"/>
  <c r="D93" i="4" s="1"/>
  <c r="H92" i="4" a="1"/>
  <c r="H92" i="4" s="1"/>
  <c r="F92" i="4" a="1"/>
  <c r="F92" i="4" s="1"/>
  <c r="E92" i="4" a="1"/>
  <c r="E92" i="4" s="1"/>
  <c r="D92" i="4" a="1"/>
  <c r="D92" i="4" s="1"/>
  <c r="C92" i="4" s="1"/>
  <c r="T92" i="4" s="1"/>
  <c r="H91" i="4" a="1"/>
  <c r="H91" i="4" s="1"/>
  <c r="F91" i="4" a="1"/>
  <c r="F91" i="4" s="1"/>
  <c r="E91" i="4" a="1"/>
  <c r="E91" i="4" s="1"/>
  <c r="D91" i="4" a="1"/>
  <c r="D91" i="4" s="1"/>
  <c r="H90" i="4" a="1"/>
  <c r="H90" i="4" s="1"/>
  <c r="F90" i="4" a="1"/>
  <c r="F90" i="4" s="1"/>
  <c r="E90" i="4" a="1"/>
  <c r="E90" i="4" s="1"/>
  <c r="D90" i="4" a="1"/>
  <c r="D90" i="4" s="1"/>
  <c r="C90" i="4" s="1"/>
  <c r="T90" i="4" s="1"/>
  <c r="H89" i="4" a="1"/>
  <c r="H89" i="4" s="1"/>
  <c r="F89" i="4" a="1"/>
  <c r="F89" i="4" s="1"/>
  <c r="E89" i="4" a="1"/>
  <c r="E89" i="4" s="1"/>
  <c r="D89" i="4" a="1"/>
  <c r="D89" i="4" s="1"/>
  <c r="H88" i="4" a="1"/>
  <c r="H88" i="4" s="1"/>
  <c r="F88" i="4" a="1"/>
  <c r="F88" i="4" s="1"/>
  <c r="E88" i="4" a="1"/>
  <c r="E88" i="4" s="1"/>
  <c r="D88" i="4" a="1"/>
  <c r="D88" i="4" s="1"/>
  <c r="C88" i="4" s="1"/>
  <c r="T88" i="4" s="1"/>
  <c r="H87" i="4" a="1"/>
  <c r="H87" i="4" s="1"/>
  <c r="F87" i="4" a="1"/>
  <c r="F87" i="4" s="1"/>
  <c r="E87" i="4" a="1"/>
  <c r="E87" i="4" s="1"/>
  <c r="D87" i="4" a="1"/>
  <c r="D87" i="4" s="1"/>
  <c r="H86" i="4" a="1"/>
  <c r="H86" i="4" s="1"/>
  <c r="F86" i="4" a="1"/>
  <c r="F86" i="4" s="1"/>
  <c r="E86" i="4" a="1"/>
  <c r="E86" i="4" s="1"/>
  <c r="D86" i="4" a="1"/>
  <c r="D86" i="4" s="1"/>
  <c r="H85" i="4" a="1"/>
  <c r="H85" i="4" s="1"/>
  <c r="F85" i="4" a="1"/>
  <c r="F85" i="4" s="1"/>
  <c r="E85" i="4" a="1"/>
  <c r="E85" i="4" s="1"/>
  <c r="D85" i="4" a="1"/>
  <c r="D85" i="4" s="1"/>
  <c r="H84" i="4" a="1"/>
  <c r="H84" i="4" s="1"/>
  <c r="F84" i="4" a="1"/>
  <c r="F84" i="4" s="1"/>
  <c r="E84" i="4" a="1"/>
  <c r="E84" i="4" s="1"/>
  <c r="D84" i="4" a="1"/>
  <c r="D84" i="4" s="1"/>
  <c r="H83" i="4" a="1"/>
  <c r="H83" i="4" s="1"/>
  <c r="F83" i="4" a="1"/>
  <c r="F83" i="4" s="1"/>
  <c r="E83" i="4" a="1"/>
  <c r="E83" i="4" s="1"/>
  <c r="D83" i="4" a="1"/>
  <c r="D83" i="4" s="1"/>
  <c r="H82" i="4" a="1"/>
  <c r="H82" i="4" s="1"/>
  <c r="F82" i="4" a="1"/>
  <c r="F82" i="4" s="1"/>
  <c r="E82" i="4" a="1"/>
  <c r="E82" i="4" s="1"/>
  <c r="D82" i="4" a="1"/>
  <c r="D82" i="4" s="1"/>
  <c r="H63" i="4" a="1"/>
  <c r="H63" i="4" s="1"/>
  <c r="F63" i="4" a="1"/>
  <c r="F63" i="4" s="1"/>
  <c r="E63" i="4" a="1"/>
  <c r="E63" i="4" s="1"/>
  <c r="D63" i="4" a="1"/>
  <c r="D63" i="4" s="1"/>
  <c r="C63" i="4" a="1"/>
  <c r="C63" i="4" s="1"/>
  <c r="H62" i="4" a="1"/>
  <c r="H62" i="4" s="1"/>
  <c r="F62" i="4" a="1"/>
  <c r="F62" i="4" s="1"/>
  <c r="E62" i="4" a="1"/>
  <c r="E62" i="4" s="1"/>
  <c r="D62" i="4" a="1"/>
  <c r="D62" i="4" s="1"/>
  <c r="C62" i="4" a="1"/>
  <c r="C62" i="4" s="1"/>
  <c r="H61" i="4" a="1"/>
  <c r="H61" i="4" s="1"/>
  <c r="F61" i="4" a="1"/>
  <c r="F61" i="4" s="1"/>
  <c r="E61" i="4" a="1"/>
  <c r="E61" i="4" s="1"/>
  <c r="D61" i="4" a="1"/>
  <c r="D61" i="4" s="1"/>
  <c r="C61" i="4" a="1"/>
  <c r="C61" i="4" s="1"/>
  <c r="H60" i="4" a="1"/>
  <c r="H60" i="4" s="1"/>
  <c r="F60" i="4" a="1"/>
  <c r="F60" i="4" s="1"/>
  <c r="E60" i="4" a="1"/>
  <c r="E60" i="4" s="1"/>
  <c r="D60" i="4" a="1"/>
  <c r="D60" i="4" s="1"/>
  <c r="C60" i="4" a="1"/>
  <c r="C60" i="4" s="1"/>
  <c r="H59" i="4" a="1"/>
  <c r="H59" i="4" s="1"/>
  <c r="F59" i="4" a="1"/>
  <c r="F59" i="4" s="1"/>
  <c r="E59" i="4" a="1"/>
  <c r="E59" i="4" s="1"/>
  <c r="D59" i="4" a="1"/>
  <c r="D59" i="4" s="1"/>
  <c r="C59" i="4" a="1"/>
  <c r="C59" i="4" s="1"/>
  <c r="H58" i="4" a="1"/>
  <c r="H58" i="4" s="1"/>
  <c r="F58" i="4" a="1"/>
  <c r="F58" i="4" s="1"/>
  <c r="E58" i="4" a="1"/>
  <c r="E58" i="4" s="1"/>
  <c r="D58" i="4" a="1"/>
  <c r="D58" i="4" s="1"/>
  <c r="C58" i="4" a="1"/>
  <c r="C58" i="4" s="1"/>
  <c r="C17" i="6" s="1"/>
  <c r="H53" i="4" a="1"/>
  <c r="H53" i="4" s="1"/>
  <c r="F53" i="4" a="1"/>
  <c r="F53" i="4" s="1"/>
  <c r="E53" i="4" a="1"/>
  <c r="E53" i="4" s="1"/>
  <c r="D53" i="4" a="1"/>
  <c r="D53" i="4" s="1"/>
  <c r="H52" i="4" a="1"/>
  <c r="H52" i="4" s="1"/>
  <c r="F52" i="4" a="1"/>
  <c r="F52" i="4" s="1"/>
  <c r="E52" i="4" a="1"/>
  <c r="E52" i="4" s="1"/>
  <c r="D52" i="4" a="1"/>
  <c r="D52" i="4" s="1"/>
  <c r="H51" i="4" a="1"/>
  <c r="H51" i="4" s="1"/>
  <c r="F51" i="4" a="1"/>
  <c r="F51" i="4" s="1"/>
  <c r="E51" i="4" a="1"/>
  <c r="E51" i="4" s="1"/>
  <c r="D51" i="4" a="1"/>
  <c r="D51" i="4" s="1"/>
  <c r="H50" i="4" a="1"/>
  <c r="H50" i="4" s="1"/>
  <c r="F50" i="4" a="1"/>
  <c r="F50" i="4" s="1"/>
  <c r="E50" i="4" a="1"/>
  <c r="E50" i="4" s="1"/>
  <c r="D50" i="4" a="1"/>
  <c r="D50" i="4" s="1"/>
  <c r="H49" i="4" a="1"/>
  <c r="H49" i="4" s="1"/>
  <c r="F49" i="4" a="1"/>
  <c r="F49" i="4" s="1"/>
  <c r="E49" i="4" a="1"/>
  <c r="E49" i="4" s="1"/>
  <c r="D49" i="4" a="1"/>
  <c r="D49" i="4" s="1"/>
  <c r="H48" i="4" a="1"/>
  <c r="H48" i="4" s="1"/>
  <c r="F48" i="4" a="1"/>
  <c r="F48" i="4" s="1"/>
  <c r="E48" i="4" a="1"/>
  <c r="E48" i="4" s="1"/>
  <c r="D48" i="4" a="1"/>
  <c r="D48" i="4" s="1"/>
  <c r="H47" i="4" a="1"/>
  <c r="H47" i="4" s="1"/>
  <c r="F47" i="4" a="1"/>
  <c r="F47" i="4" s="1"/>
  <c r="E47" i="4" a="1"/>
  <c r="E47" i="4" s="1"/>
  <c r="D47" i="4" a="1"/>
  <c r="D47" i="4" s="1"/>
  <c r="H46" i="4" a="1"/>
  <c r="H46" i="4" s="1"/>
  <c r="F46" i="4" a="1"/>
  <c r="F46" i="4" s="1"/>
  <c r="E46" i="4" a="1"/>
  <c r="E46" i="4" s="1"/>
  <c r="D46" i="4" a="1"/>
  <c r="D46" i="4" s="1"/>
  <c r="C46" i="4" a="1"/>
  <c r="C46" i="4" s="1"/>
  <c r="K92" i="4" l="1"/>
  <c r="X92" i="4" s="1"/>
  <c r="X96" i="4"/>
  <c r="D74" i="13"/>
  <c r="X90" i="4"/>
  <c r="D68" i="13"/>
  <c r="X88" i="4"/>
  <c r="D66" i="13"/>
  <c r="X94" i="4"/>
  <c r="D72" i="13"/>
  <c r="K86" i="4"/>
  <c r="K82" i="4"/>
  <c r="C86" i="4"/>
  <c r="T86" i="4" s="1"/>
  <c r="C84" i="4"/>
  <c r="C82" i="4"/>
  <c r="D47" i="1"/>
  <c r="H49" i="1"/>
  <c r="G49" i="1"/>
  <c r="H53" i="1"/>
  <c r="G53" i="1"/>
  <c r="C46" i="1"/>
  <c r="H46" i="1"/>
  <c r="G46" i="1"/>
  <c r="E47" i="1"/>
  <c r="D48" i="1"/>
  <c r="C50" i="1"/>
  <c r="H50" i="1"/>
  <c r="G50" i="1"/>
  <c r="E51" i="1"/>
  <c r="D52" i="1"/>
  <c r="C54" i="1"/>
  <c r="H54" i="1"/>
  <c r="G54" i="1"/>
  <c r="C49" i="1"/>
  <c r="D51" i="1"/>
  <c r="C47" i="1"/>
  <c r="G47" i="1"/>
  <c r="H47" i="1"/>
  <c r="E48" i="1"/>
  <c r="D49" i="1"/>
  <c r="C51" i="1"/>
  <c r="G51" i="1"/>
  <c r="H51" i="1"/>
  <c r="E52" i="1"/>
  <c r="D53" i="1"/>
  <c r="E46" i="1"/>
  <c r="E50" i="1"/>
  <c r="C53" i="1"/>
  <c r="E54" i="1"/>
  <c r="D46" i="1"/>
  <c r="C48" i="1"/>
  <c r="H48" i="1"/>
  <c r="G48" i="1"/>
  <c r="E49" i="1"/>
  <c r="D50" i="1"/>
  <c r="C52" i="1"/>
  <c r="H52" i="1"/>
  <c r="G52" i="1"/>
  <c r="E53" i="1"/>
  <c r="D54" i="1"/>
  <c r="E60" i="13"/>
  <c r="E61" i="13"/>
  <c r="G63" i="13"/>
  <c r="G65" i="13"/>
  <c r="G67" i="13"/>
  <c r="G69" i="13"/>
  <c r="G71" i="13"/>
  <c r="G73" i="13"/>
  <c r="G75" i="13"/>
  <c r="G77" i="13"/>
  <c r="G79" i="13"/>
  <c r="F60" i="13"/>
  <c r="G62" i="13"/>
  <c r="J64" i="13"/>
  <c r="I64" i="13"/>
  <c r="I66" i="13"/>
  <c r="J66" i="13"/>
  <c r="J68" i="13"/>
  <c r="I68" i="13"/>
  <c r="I70" i="13"/>
  <c r="J70" i="13"/>
  <c r="J72" i="13"/>
  <c r="I72" i="13"/>
  <c r="I74" i="13"/>
  <c r="J74" i="13"/>
  <c r="J76" i="13"/>
  <c r="I76" i="13"/>
  <c r="I78" i="13"/>
  <c r="J78" i="13"/>
  <c r="G60" i="13"/>
  <c r="G61" i="13"/>
  <c r="I62" i="13"/>
  <c r="J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F62" i="13"/>
  <c r="G64" i="13"/>
  <c r="G66" i="13"/>
  <c r="G68" i="13"/>
  <c r="G70" i="13"/>
  <c r="G72" i="13"/>
  <c r="G74" i="13"/>
  <c r="G76" i="13"/>
  <c r="G78" i="13"/>
  <c r="F61" i="13"/>
  <c r="J63" i="13"/>
  <c r="I63" i="13"/>
  <c r="J65" i="13"/>
  <c r="I65" i="13"/>
  <c r="J67" i="13"/>
  <c r="I67" i="13"/>
  <c r="J69" i="13"/>
  <c r="I69" i="13"/>
  <c r="J71" i="13"/>
  <c r="I71" i="13"/>
  <c r="J73" i="13"/>
  <c r="I73" i="13"/>
  <c r="J75" i="13"/>
  <c r="I75" i="13"/>
  <c r="J77" i="13"/>
  <c r="I77" i="13"/>
  <c r="I79" i="13"/>
  <c r="J79" i="13"/>
  <c r="J60" i="13"/>
  <c r="I60" i="13"/>
  <c r="J61" i="13"/>
  <c r="I61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E16" i="13"/>
  <c r="E18" i="13"/>
  <c r="E20" i="13"/>
  <c r="E22" i="13"/>
  <c r="E24" i="13"/>
  <c r="E26" i="13"/>
  <c r="E27" i="13"/>
  <c r="E30" i="13"/>
  <c r="E32" i="13"/>
  <c r="E34" i="13"/>
  <c r="E35" i="13"/>
  <c r="F17" i="13"/>
  <c r="F19" i="13"/>
  <c r="F20" i="13"/>
  <c r="F22" i="13"/>
  <c r="F24" i="13"/>
  <c r="F26" i="13"/>
  <c r="F28" i="13"/>
  <c r="F29" i="13"/>
  <c r="F31" i="13"/>
  <c r="F32" i="13"/>
  <c r="F34" i="13"/>
  <c r="F3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E17" i="13"/>
  <c r="E19" i="13"/>
  <c r="E21" i="13"/>
  <c r="E23" i="13"/>
  <c r="E25" i="13"/>
  <c r="E28" i="13"/>
  <c r="E29" i="13"/>
  <c r="E31" i="13"/>
  <c r="E33" i="13"/>
  <c r="F16" i="13"/>
  <c r="F18" i="13"/>
  <c r="F21" i="13"/>
  <c r="F23" i="13"/>
  <c r="F25" i="13"/>
  <c r="F27" i="13"/>
  <c r="F30" i="13"/>
  <c r="F33" i="13"/>
  <c r="J16" i="13"/>
  <c r="I16" i="13"/>
  <c r="I17" i="13"/>
  <c r="J17" i="13"/>
  <c r="I18" i="13"/>
  <c r="J18" i="13"/>
  <c r="J19" i="13"/>
  <c r="I19" i="13"/>
  <c r="J20" i="13"/>
  <c r="I20" i="13"/>
  <c r="I21" i="13"/>
  <c r="J21" i="13"/>
  <c r="J22" i="13"/>
  <c r="I22" i="13"/>
  <c r="J23" i="13"/>
  <c r="I23" i="13"/>
  <c r="J24" i="13"/>
  <c r="I24" i="13"/>
  <c r="I25" i="13"/>
  <c r="J25" i="13"/>
  <c r="J26" i="13"/>
  <c r="I26" i="13"/>
  <c r="J27" i="13"/>
  <c r="I27" i="13"/>
  <c r="J28" i="13"/>
  <c r="I28" i="13"/>
  <c r="I29" i="13"/>
  <c r="J29" i="13"/>
  <c r="I30" i="13"/>
  <c r="J30" i="13"/>
  <c r="J31" i="13"/>
  <c r="I31" i="13"/>
  <c r="J32" i="13"/>
  <c r="I32" i="13"/>
  <c r="I33" i="13"/>
  <c r="J33" i="13"/>
  <c r="I34" i="13"/>
  <c r="J34" i="13"/>
  <c r="J35" i="13"/>
  <c r="I35" i="13"/>
  <c r="H17" i="6"/>
  <c r="G17" i="6"/>
  <c r="D19" i="6"/>
  <c r="C21" i="6"/>
  <c r="E22" i="6"/>
  <c r="G57" i="6"/>
  <c r="H57" i="6"/>
  <c r="D59" i="6"/>
  <c r="C61" i="6"/>
  <c r="E62" i="6"/>
  <c r="C18" i="6"/>
  <c r="E19" i="6"/>
  <c r="C22" i="6"/>
  <c r="E59" i="6"/>
  <c r="H62" i="6"/>
  <c r="G62" i="6"/>
  <c r="D17" i="6"/>
  <c r="C19" i="6"/>
  <c r="E20" i="6"/>
  <c r="D57" i="6"/>
  <c r="C59" i="6"/>
  <c r="H59" i="6"/>
  <c r="G59" i="6"/>
  <c r="E60" i="6"/>
  <c r="D61" i="6"/>
  <c r="E18" i="6"/>
  <c r="H21" i="6"/>
  <c r="G21" i="6"/>
  <c r="C57" i="6"/>
  <c r="E58" i="6"/>
  <c r="H61" i="6"/>
  <c r="G61" i="6"/>
  <c r="H18" i="6"/>
  <c r="G18" i="6"/>
  <c r="D20" i="6"/>
  <c r="H22" i="6"/>
  <c r="G22" i="6"/>
  <c r="H58" i="6"/>
  <c r="G58" i="6"/>
  <c r="D60" i="6"/>
  <c r="C62" i="6"/>
  <c r="G19" i="6"/>
  <c r="H19" i="6"/>
  <c r="D21" i="6"/>
  <c r="E17" i="6"/>
  <c r="D18" i="6"/>
  <c r="C20" i="6"/>
  <c r="G20" i="6"/>
  <c r="H20" i="6"/>
  <c r="E21" i="6"/>
  <c r="D22" i="6"/>
  <c r="E57" i="6"/>
  <c r="D58" i="6"/>
  <c r="C60" i="6"/>
  <c r="H60" i="6"/>
  <c r="G60" i="6"/>
  <c r="E61" i="6"/>
  <c r="D62" i="6"/>
  <c r="E21" i="1"/>
  <c r="E17" i="1"/>
  <c r="E20" i="1"/>
  <c r="E23" i="1"/>
  <c r="C17" i="1"/>
  <c r="H18" i="1"/>
  <c r="G18" i="1"/>
  <c r="H19" i="1"/>
  <c r="G19" i="1"/>
  <c r="G20" i="1"/>
  <c r="H20" i="1"/>
  <c r="H21" i="1"/>
  <c r="G21" i="1"/>
  <c r="H22" i="1"/>
  <c r="G22" i="1"/>
  <c r="H23" i="1"/>
  <c r="G23" i="1"/>
  <c r="G24" i="1"/>
  <c r="H24" i="1"/>
  <c r="C16" i="1"/>
  <c r="E18" i="1"/>
  <c r="H17" i="1"/>
  <c r="G17" i="1"/>
  <c r="E19" i="1"/>
  <c r="E22" i="1"/>
  <c r="E24" i="1"/>
  <c r="D17" i="1"/>
  <c r="D18" i="1"/>
  <c r="D19" i="1"/>
  <c r="D20" i="1"/>
  <c r="D21" i="1"/>
  <c r="D22" i="1"/>
  <c r="D23" i="1"/>
  <c r="D24" i="1"/>
  <c r="E45" i="4" a="1"/>
  <c r="E45" i="4" s="1"/>
  <c r="H45" i="4" a="1"/>
  <c r="H45" i="4" s="1"/>
  <c r="F45" i="4" a="1"/>
  <c r="F45" i="4" s="1"/>
  <c r="D45" i="4" a="1"/>
  <c r="D45" i="4" s="1"/>
  <c r="AG40" i="4"/>
  <c r="AH40" i="4" s="1"/>
  <c r="AG39" i="4"/>
  <c r="AH39" i="4" s="1"/>
  <c r="AG38" i="4"/>
  <c r="AH38" i="4" s="1"/>
  <c r="AG37" i="4"/>
  <c r="AH37" i="4" s="1"/>
  <c r="AG36" i="4"/>
  <c r="AH36" i="4" s="1"/>
  <c r="AG35" i="4"/>
  <c r="AH35" i="4" s="1"/>
  <c r="AG34" i="4"/>
  <c r="AH34" i="4" s="1"/>
  <c r="X34" i="4" s="1"/>
  <c r="AG33" i="4"/>
  <c r="AH33" i="4" s="1"/>
  <c r="X33" i="4" s="1"/>
  <c r="AG32" i="4"/>
  <c r="AH32" i="4" s="1"/>
  <c r="X32" i="4" s="1"/>
  <c r="AG31" i="4"/>
  <c r="AH31" i="4" s="1"/>
  <c r="X31" i="4" s="1"/>
  <c r="AG30" i="4"/>
  <c r="AH30" i="4" s="1"/>
  <c r="X30" i="4" s="1"/>
  <c r="AG29" i="4"/>
  <c r="AH29" i="4" s="1"/>
  <c r="X29" i="4" s="1"/>
  <c r="AG28" i="4"/>
  <c r="AH28" i="4" s="1"/>
  <c r="X28" i="4" s="1"/>
  <c r="AG27" i="4"/>
  <c r="AH27" i="4" s="1"/>
  <c r="X27" i="4" s="1"/>
  <c r="AG26" i="4"/>
  <c r="AH26" i="4" s="1"/>
  <c r="X26" i="4" s="1"/>
  <c r="AG25" i="4"/>
  <c r="AH25" i="4" s="1"/>
  <c r="X25" i="4" s="1"/>
  <c r="AG24" i="4"/>
  <c r="AH24" i="4" s="1"/>
  <c r="X24" i="4" s="1"/>
  <c r="AG23" i="4"/>
  <c r="AH23" i="4" s="1"/>
  <c r="X23" i="4" s="1"/>
  <c r="AG22" i="4"/>
  <c r="AH22" i="4" s="1"/>
  <c r="X22" i="4" s="1"/>
  <c r="AG21" i="4"/>
  <c r="AH21" i="4" s="1"/>
  <c r="X21" i="4" s="1"/>
  <c r="AG20" i="4"/>
  <c r="AH20" i="4" s="1"/>
  <c r="X20" i="4" s="1"/>
  <c r="AG19" i="4"/>
  <c r="AH19" i="4" s="1"/>
  <c r="X19" i="4" s="1"/>
  <c r="AG18" i="4"/>
  <c r="AH18" i="4" s="1"/>
  <c r="X18" i="4" s="1"/>
  <c r="AI27" i="4"/>
  <c r="AJ27" i="4" s="1"/>
  <c r="AE27" i="4" s="1"/>
  <c r="AI40" i="4"/>
  <c r="AJ40" i="4" s="1"/>
  <c r="AI39" i="4"/>
  <c r="AJ39" i="4" s="1"/>
  <c r="AI38" i="4"/>
  <c r="AJ38" i="4" s="1"/>
  <c r="AI37" i="4"/>
  <c r="AJ37" i="4" s="1"/>
  <c r="AI36" i="4"/>
  <c r="AJ36" i="4" s="1"/>
  <c r="AI35" i="4"/>
  <c r="AJ35" i="4" s="1"/>
  <c r="AI34" i="4"/>
  <c r="AJ34" i="4" s="1"/>
  <c r="AI33" i="4"/>
  <c r="AJ33" i="4" s="1"/>
  <c r="AI32" i="4"/>
  <c r="AJ32" i="4" s="1"/>
  <c r="AI31" i="4"/>
  <c r="AJ31" i="4" s="1"/>
  <c r="AI30" i="4"/>
  <c r="AJ30" i="4" s="1"/>
  <c r="AI29" i="4"/>
  <c r="AJ29" i="4" s="1"/>
  <c r="AE29" i="4" s="1"/>
  <c r="AI28" i="4"/>
  <c r="AJ28" i="4" s="1"/>
  <c r="AE28" i="4" s="1"/>
  <c r="AI26" i="4"/>
  <c r="AJ26" i="4" s="1"/>
  <c r="AE26" i="4" s="1"/>
  <c r="AI25" i="4"/>
  <c r="AJ25" i="4" s="1"/>
  <c r="AE25" i="4" s="1"/>
  <c r="AI24" i="4"/>
  <c r="AJ24" i="4" s="1"/>
  <c r="AE24" i="4" s="1"/>
  <c r="AI23" i="4"/>
  <c r="AJ23" i="4" s="1"/>
  <c r="AE23" i="4" s="1"/>
  <c r="AI22" i="4"/>
  <c r="AJ22" i="4" s="1"/>
  <c r="AE22" i="4" s="1"/>
  <c r="AI21" i="4"/>
  <c r="AJ21" i="4" s="1"/>
  <c r="AE21" i="4" s="1"/>
  <c r="AI20" i="4"/>
  <c r="AJ20" i="4" s="1"/>
  <c r="AE20" i="4" s="1"/>
  <c r="AI19" i="4"/>
  <c r="AJ19" i="4" s="1"/>
  <c r="AE19" i="4" s="1"/>
  <c r="AI18" i="4"/>
  <c r="AJ18" i="4" s="1"/>
  <c r="AE18" i="4" s="1"/>
  <c r="V18" i="4"/>
  <c r="W18" i="4"/>
  <c r="D70" i="13" l="1"/>
  <c r="X82" i="4"/>
  <c r="X86" i="4"/>
  <c r="X84" i="4"/>
  <c r="T84" i="4"/>
  <c r="T82" i="4"/>
  <c r="D64" i="13"/>
  <c r="D60" i="13"/>
  <c r="D22" i="13"/>
  <c r="D28" i="13"/>
  <c r="D26" i="13"/>
  <c r="D18" i="13"/>
  <c r="D20" i="13"/>
  <c r="D30" i="13"/>
  <c r="D24" i="13"/>
  <c r="D16" i="13"/>
  <c r="E16" i="1"/>
  <c r="G16" i="1"/>
  <c r="H16" i="1"/>
  <c r="D1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<sst xmlns="http://schemas.openxmlformats.org/spreadsheetml/2006/main" count="1204" uniqueCount="507">
  <si>
    <t>必ず最初に読んでください</t>
    <rPh sb="0" eb="1">
      <t>カナラ</t>
    </rPh>
    <rPh sb="2" eb="4">
      <t>サイショ</t>
    </rPh>
    <rPh sb="5" eb="6">
      <t>ヨ</t>
    </rPh>
    <phoneticPr fontId="2"/>
  </si>
  <si>
    <t>基本データ</t>
    <rPh sb="0" eb="2">
      <t>キホン</t>
    </rPh>
    <phoneticPr fontId="2"/>
  </si>
  <si>
    <t>ここは、正しく入力されているかのチェックです。空白ならOK！</t>
    <rPh sb="4" eb="5">
      <t>タダ</t>
    </rPh>
    <rPh sb="7" eb="9">
      <t>ニュウリョク</t>
    </rPh>
    <rPh sb="23" eb="25">
      <t>クウハク</t>
    </rPh>
    <phoneticPr fontId="28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</si>
  <si>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</si>
  <si>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</si>
  <si>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</si>
  <si>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男子責任者（顧問名）</t>
    <rPh sb="0" eb="2">
      <t>ダンシ</t>
    </rPh>
    <rPh sb="2" eb="5">
      <t>セキニンシャ</t>
    </rPh>
    <rPh sb="6" eb="8">
      <t>コモン</t>
    </rPh>
    <rPh sb="8" eb="9">
      <t>メイ</t>
    </rPh>
    <phoneticPr fontId="2"/>
  </si>
  <si>
    <t>女子責任者（顧問名）</t>
    <rPh sb="0" eb="2">
      <t>ジョシ</t>
    </rPh>
    <rPh sb="2" eb="5">
      <t>セキニンシャ</t>
    </rPh>
    <rPh sb="6" eb="8">
      <t>コモン</t>
    </rPh>
    <rPh sb="8" eb="9">
      <t>メイ</t>
    </rPh>
    <phoneticPr fontId="2"/>
  </si>
  <si>
    <t>男子シングルス</t>
    <rPh sb="0" eb="2">
      <t>ダンシ</t>
    </rPh>
    <phoneticPr fontId="2"/>
  </si>
  <si>
    <t>同意を得
て ○↓</t>
    <rPh sb="0" eb="2">
      <t>ドウイ</t>
    </rPh>
    <rPh sb="3" eb="4">
      <t>エ</t>
    </rPh>
    <phoneticPr fontId="2"/>
  </si>
  <si>
    <t>女子シングルス</t>
    <rPh sb="0" eb="2">
      <t>ジョシ</t>
    </rPh>
    <phoneticPr fontId="2"/>
  </si>
  <si>
    <t>男子</t>
    <rPh sb="0" eb="2">
      <t>ダンシ</t>
    </rPh>
    <phoneticPr fontId="28"/>
  </si>
  <si>
    <t>女子</t>
    <rPh sb="0" eb="2">
      <t>ジョシ</t>
    </rPh>
    <phoneticPr fontId="28"/>
  </si>
  <si>
    <t>学年対応表</t>
    <rPh sb="0" eb="2">
      <t>ガクネン</t>
    </rPh>
    <rPh sb="2" eb="4">
      <t>タイオウ</t>
    </rPh>
    <rPh sb="4" eb="5">
      <t>ヒョウ</t>
    </rPh>
    <phoneticPr fontId="37"/>
  </si>
  <si>
    <t>←ここに年度を入力</t>
    <rPh sb="4" eb="6">
      <t>ネンド</t>
    </rPh>
    <rPh sb="7" eb="9">
      <t>ニュウリョク</t>
    </rPh>
    <phoneticPr fontId="28"/>
  </si>
  <si>
    <t>順位</t>
    <rPh sb="0" eb="2">
      <t>ジュンイ</t>
    </rPh>
    <phoneticPr fontId="2"/>
  </si>
  <si>
    <t>ｼﾝｸﾞﾙｽ
ﾎﾟｲﾝﾄ</t>
    <phoneticPr fontId="2"/>
  </si>
  <si>
    <r>
      <t xml:space="preserve">選手名
</t>
    </r>
    <r>
      <rPr>
        <b/>
        <i/>
        <sz val="11"/>
        <color indexed="10"/>
        <rFont val="HG丸ｺﾞｼｯｸM-PRO"/>
        <family val="3"/>
      </rPr>
      <t>全角５文字</t>
    </r>
    <rPh sb="0" eb="3">
      <t>センシュメイ</t>
    </rPh>
    <rPh sb="4" eb="6">
      <t>ゼンカク</t>
    </rPh>
    <rPh sb="7" eb="9">
      <t>モジ</t>
    </rPh>
    <phoneticPr fontId="2"/>
  </si>
  <si>
    <t>学年</t>
    <rPh sb="0" eb="2">
      <t>ガクネン</t>
    </rPh>
    <phoneticPr fontId="2"/>
  </si>
  <si>
    <r>
      <t xml:space="preserve">生年月日
</t>
    </r>
    <r>
      <rPr>
        <b/>
        <i/>
        <sz val="11"/>
        <color indexed="10"/>
        <rFont val="HG丸ｺﾞｼｯｸM-PRO"/>
        <family val="3"/>
      </rPr>
      <t>半角</t>
    </r>
    <rPh sb="0" eb="2">
      <t>セイネン</t>
    </rPh>
    <rPh sb="2" eb="4">
      <t>ガッピ</t>
    </rPh>
    <rPh sb="5" eb="7">
      <t>ハンカク</t>
    </rPh>
    <phoneticPr fontId="2"/>
  </si>
  <si>
    <t>個人情報
等 同意</t>
    <rPh sb="0" eb="2">
      <t>コジン</t>
    </rPh>
    <rPh sb="2" eb="3">
      <t>ジョウ</t>
    </rPh>
    <rPh sb="3" eb="4">
      <t>ホウ</t>
    </rPh>
    <rPh sb="5" eb="6">
      <t>ナド</t>
    </rPh>
    <rPh sb="7" eb="9">
      <t>ドウイ</t>
    </rPh>
    <phoneticPr fontId="2"/>
  </si>
  <si>
    <t>字数
5文字？</t>
    <rPh sb="0" eb="2">
      <t>ジスウ</t>
    </rPh>
    <rPh sb="4" eb="6">
      <t>モジ</t>
    </rPh>
    <phoneticPr fontId="28"/>
  </si>
  <si>
    <t>全部入力
した？</t>
    <rPh sb="0" eb="2">
      <t>ゼンブ</t>
    </rPh>
    <rPh sb="2" eb="4">
      <t>ニュウリョク</t>
    </rPh>
    <phoneticPr fontId="28"/>
  </si>
  <si>
    <t>学年
正しい？</t>
    <rPh sb="0" eb="2">
      <t>ガクネン</t>
    </rPh>
    <rPh sb="3" eb="4">
      <t>タダ</t>
    </rPh>
    <phoneticPr fontId="28"/>
  </si>
  <si>
    <t>年齢</t>
    <rPh sb="0" eb="2">
      <t>ネンレイ</t>
    </rPh>
    <phoneticPr fontId="37"/>
  </si>
  <si>
    <t>学年</t>
    <rPh sb="0" eb="2">
      <t>ガクネン</t>
    </rPh>
    <phoneticPr fontId="37"/>
  </si>
  <si>
    <t>例</t>
    <rPh sb="0" eb="1">
      <t>レイ</t>
    </rPh>
    <phoneticPr fontId="2"/>
  </si>
  <si>
    <t>錦織　圭三</t>
    <rPh sb="0" eb="2">
      <t>ニシキオリ</t>
    </rPh>
    <rPh sb="3" eb="5">
      <t>ケイゾウ</t>
    </rPh>
    <phoneticPr fontId="2"/>
  </si>
  <si>
    <t>○</t>
    <phoneticPr fontId="2"/>
  </si>
  <si>
    <t>大坂なお子</t>
    <rPh sb="0" eb="2">
      <t>オオサカ</t>
    </rPh>
    <rPh sb="4" eb="5">
      <t>コ</t>
    </rPh>
    <phoneticPr fontId="2"/>
  </si>
  <si>
    <t>このページはすべて自動入力されますので、何も入力しないでください</t>
    <phoneticPr fontId="2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</si>
  <si>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</si>
  <si>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</si>
  <si>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</si>
  <si>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</si>
  <si>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(申込責任者)</t>
    <rPh sb="1" eb="3">
      <t>モウシコミ</t>
    </rPh>
    <rPh sb="3" eb="6">
      <t>セキニンシャ</t>
    </rPh>
    <phoneticPr fontId="2"/>
  </si>
  <si>
    <t>　　以下の者が標記練習会に参加することを認め、申し込み致します。</t>
    <rPh sb="2" eb="4">
      <t>イカ</t>
    </rPh>
    <rPh sb="5" eb="6">
      <t>モノ</t>
    </rPh>
    <rPh sb="7" eb="9">
      <t>ヒョウキ</t>
    </rPh>
    <rPh sb="9" eb="12">
      <t>レンシュウカイ</t>
    </rPh>
    <rPh sb="13" eb="15">
      <t>サンカ</t>
    </rPh>
    <rPh sb="20" eb="21">
      <t>ミト</t>
    </rPh>
    <rPh sb="23" eb="24">
      <t>モウ</t>
    </rPh>
    <rPh sb="25" eb="26">
      <t>コ</t>
    </rPh>
    <rPh sb="27" eb="28">
      <t>イタ</t>
    </rPh>
    <phoneticPr fontId="2"/>
  </si>
  <si>
    <t>ｼﾝｸﾞﾙｽﾎﾟｲﾝﾄ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</si>
  <si>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</si>
  <si>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</si>
  <si>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</si>
  <si>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 xml:space="preserve">  印</t>
    <rPh sb="2" eb="3">
      <t>イン</t>
    </rPh>
    <phoneticPr fontId="2"/>
  </si>
  <si>
    <t>（テニス部顧問）</t>
    <rPh sb="4" eb="5">
      <t>ブ</t>
    </rPh>
    <rPh sb="5" eb="7">
      <t>コモン</t>
    </rPh>
    <phoneticPr fontId="2"/>
  </si>
  <si>
    <t>通番</t>
    <rPh sb="0" eb="2">
      <t>ツウバン</t>
    </rPh>
    <phoneticPr fontId="28"/>
  </si>
  <si>
    <t>学校名</t>
    <rPh sb="0" eb="3">
      <t>ガッコウメイ</t>
    </rPh>
    <phoneticPr fontId="28"/>
  </si>
  <si>
    <t>岐阜</t>
    <rPh sb="0" eb="2">
      <t>ギフ</t>
    </rPh>
    <phoneticPr fontId="2"/>
  </si>
  <si>
    <t>岐阜北</t>
    <rPh sb="0" eb="2">
      <t>ギフ</t>
    </rPh>
    <rPh sb="2" eb="3">
      <t>キタ</t>
    </rPh>
    <phoneticPr fontId="2"/>
  </si>
  <si>
    <t>加納</t>
    <rPh sb="0" eb="2">
      <t>カノウ</t>
    </rPh>
    <phoneticPr fontId="2"/>
  </si>
  <si>
    <t>岐阜総合</t>
    <rPh sb="0" eb="2">
      <t>ギフ</t>
    </rPh>
    <rPh sb="2" eb="4">
      <t>ソウゴウ</t>
    </rPh>
    <phoneticPr fontId="2"/>
  </si>
  <si>
    <t>県岐阜商</t>
    <rPh sb="0" eb="1">
      <t>ケン</t>
    </rPh>
    <rPh sb="1" eb="3">
      <t>ギフ</t>
    </rPh>
    <rPh sb="3" eb="4">
      <t>ショウ</t>
    </rPh>
    <phoneticPr fontId="2"/>
  </si>
  <si>
    <t>岐南工</t>
    <rPh sb="0" eb="2">
      <t>ギナン</t>
    </rPh>
    <rPh sb="2" eb="3">
      <t>コウ</t>
    </rPh>
    <phoneticPr fontId="2"/>
  </si>
  <si>
    <t>岐阜城北</t>
    <rPh sb="0" eb="2">
      <t>ギフ</t>
    </rPh>
    <rPh sb="2" eb="4">
      <t>ジョウホク</t>
    </rPh>
    <phoneticPr fontId="2"/>
  </si>
  <si>
    <t>各務原</t>
    <rPh sb="0" eb="3">
      <t>カカミガハラ</t>
    </rPh>
    <phoneticPr fontId="2"/>
  </si>
  <si>
    <t>各務原西</t>
    <rPh sb="0" eb="3">
      <t>カカミガハラ</t>
    </rPh>
    <rPh sb="3" eb="4">
      <t>ニシ</t>
    </rPh>
    <phoneticPr fontId="2"/>
  </si>
  <si>
    <t>山県</t>
    <rPh sb="0" eb="2">
      <t>ヤマガタ</t>
    </rPh>
    <phoneticPr fontId="5"/>
  </si>
  <si>
    <t>岐阜工</t>
    <rPh sb="0" eb="2">
      <t>ギフ</t>
    </rPh>
    <rPh sb="2" eb="3">
      <t>コウ</t>
    </rPh>
    <phoneticPr fontId="2"/>
  </si>
  <si>
    <t>市岐阜商</t>
    <rPh sb="0" eb="1">
      <t>シ</t>
    </rPh>
    <rPh sb="1" eb="3">
      <t>ギフ</t>
    </rPh>
    <rPh sb="3" eb="4">
      <t>ショウ</t>
    </rPh>
    <phoneticPr fontId="2"/>
  </si>
  <si>
    <t>岐阜高専</t>
    <rPh sb="0" eb="2">
      <t>ギフ</t>
    </rPh>
    <rPh sb="2" eb="4">
      <t>コウセン</t>
    </rPh>
    <phoneticPr fontId="2"/>
  </si>
  <si>
    <t>済美</t>
    <rPh sb="0" eb="1">
      <t>サイ</t>
    </rPh>
    <rPh sb="1" eb="2">
      <t>ビ</t>
    </rPh>
    <phoneticPr fontId="2"/>
  </si>
  <si>
    <t>岐阜東</t>
    <rPh sb="0" eb="2">
      <t>ギフ</t>
    </rPh>
    <rPh sb="2" eb="3">
      <t>ヒガシ</t>
    </rPh>
    <phoneticPr fontId="2"/>
  </si>
  <si>
    <t>岐阜聖徳学園</t>
    <rPh sb="0" eb="2">
      <t>ギフ</t>
    </rPh>
    <rPh sb="2" eb="4">
      <t>ショウトク</t>
    </rPh>
    <rPh sb="4" eb="6">
      <t>ガクエン</t>
    </rPh>
    <phoneticPr fontId="2"/>
  </si>
  <si>
    <t>聖マリア</t>
    <rPh sb="0" eb="1">
      <t>セイ</t>
    </rPh>
    <phoneticPr fontId="2"/>
  </si>
  <si>
    <t>鹿島朝日</t>
    <rPh sb="0" eb="2">
      <t>カシマ</t>
    </rPh>
    <rPh sb="2" eb="4">
      <t>アサヒ</t>
    </rPh>
    <phoneticPr fontId="1"/>
  </si>
  <si>
    <t>池田</t>
    <rPh sb="0" eb="2">
      <t>イケダ</t>
    </rPh>
    <phoneticPr fontId="2"/>
  </si>
  <si>
    <t>大垣北</t>
    <rPh sb="0" eb="2">
      <t>オオガキ</t>
    </rPh>
    <rPh sb="2" eb="3">
      <t>キタ</t>
    </rPh>
    <phoneticPr fontId="2"/>
  </si>
  <si>
    <t>大垣南</t>
    <rPh sb="0" eb="2">
      <t>オオガキ</t>
    </rPh>
    <rPh sb="2" eb="3">
      <t>ミナミ</t>
    </rPh>
    <phoneticPr fontId="2"/>
  </si>
  <si>
    <t>大垣東</t>
    <rPh sb="0" eb="2">
      <t>オオガキ</t>
    </rPh>
    <rPh sb="2" eb="3">
      <t>ヒガシ</t>
    </rPh>
    <phoneticPr fontId="2"/>
  </si>
  <si>
    <t>大垣西</t>
    <rPh sb="0" eb="2">
      <t>オオガキ</t>
    </rPh>
    <rPh sb="2" eb="3">
      <t>ニシ</t>
    </rPh>
    <phoneticPr fontId="2"/>
  </si>
  <si>
    <t>郡上</t>
    <rPh sb="0" eb="2">
      <t>グジョウ</t>
    </rPh>
    <phoneticPr fontId="2"/>
  </si>
  <si>
    <t>武義</t>
    <rPh sb="0" eb="2">
      <t>タケヨシ</t>
    </rPh>
    <phoneticPr fontId="2"/>
  </si>
  <si>
    <t>関有知</t>
    <rPh sb="0" eb="1">
      <t>セキ</t>
    </rPh>
    <rPh sb="1" eb="2">
      <t>ユウ</t>
    </rPh>
    <rPh sb="2" eb="3">
      <t>チ</t>
    </rPh>
    <phoneticPr fontId="3"/>
  </si>
  <si>
    <t>関</t>
    <rPh sb="0" eb="1">
      <t>セキ</t>
    </rPh>
    <phoneticPr fontId="2"/>
  </si>
  <si>
    <t>関商工</t>
    <rPh sb="0" eb="1">
      <t>セキ</t>
    </rPh>
    <rPh sb="1" eb="2">
      <t>ショウ</t>
    </rPh>
    <rPh sb="2" eb="3">
      <t>コウ</t>
    </rPh>
    <phoneticPr fontId="4"/>
  </si>
  <si>
    <t>加茂</t>
    <rPh sb="0" eb="2">
      <t>カモ</t>
    </rPh>
    <phoneticPr fontId="2"/>
  </si>
  <si>
    <t>加茂農林</t>
    <rPh sb="0" eb="2">
      <t>カモ</t>
    </rPh>
    <rPh sb="2" eb="4">
      <t>ノウリン</t>
    </rPh>
    <phoneticPr fontId="2"/>
  </si>
  <si>
    <t>八百津</t>
    <rPh sb="0" eb="3">
      <t>ヤオツ</t>
    </rPh>
    <phoneticPr fontId="4"/>
  </si>
  <si>
    <t>東濃実</t>
    <rPh sb="0" eb="1">
      <t>トウ</t>
    </rPh>
    <rPh sb="1" eb="2">
      <t>ノウ</t>
    </rPh>
    <rPh sb="2" eb="3">
      <t>ジツ</t>
    </rPh>
    <phoneticPr fontId="2"/>
  </si>
  <si>
    <t>可児</t>
    <rPh sb="0" eb="2">
      <t>カニ</t>
    </rPh>
    <phoneticPr fontId="4"/>
  </si>
  <si>
    <t>可児工</t>
    <rPh sb="0" eb="2">
      <t>カニ</t>
    </rPh>
    <rPh sb="2" eb="3">
      <t>コウ</t>
    </rPh>
    <phoneticPr fontId="4"/>
  </si>
  <si>
    <t>帝京大可児</t>
    <rPh sb="0" eb="2">
      <t>テイキョウ</t>
    </rPh>
    <rPh sb="2" eb="3">
      <t>ダイ</t>
    </rPh>
    <rPh sb="3" eb="5">
      <t>カニ</t>
    </rPh>
    <phoneticPr fontId="4"/>
  </si>
  <si>
    <t>多治見</t>
    <rPh sb="0" eb="3">
      <t>タジミ</t>
    </rPh>
    <phoneticPr fontId="4"/>
  </si>
  <si>
    <t>多治見北</t>
    <rPh sb="0" eb="3">
      <t>タジミ</t>
    </rPh>
    <rPh sb="3" eb="4">
      <t>キタ</t>
    </rPh>
    <phoneticPr fontId="1"/>
  </si>
  <si>
    <t>瑞浪</t>
    <rPh sb="0" eb="2">
      <t>ミズナミ</t>
    </rPh>
    <phoneticPr fontId="4"/>
  </si>
  <si>
    <t>土岐紅陵</t>
    <rPh sb="0" eb="2">
      <t>トキ</t>
    </rPh>
    <rPh sb="2" eb="3">
      <t>クレナイ</t>
    </rPh>
    <rPh sb="3" eb="4">
      <t>リョウ</t>
    </rPh>
    <phoneticPr fontId="4"/>
  </si>
  <si>
    <t>恵那</t>
    <rPh sb="0" eb="2">
      <t>エナ</t>
    </rPh>
    <phoneticPr fontId="4"/>
  </si>
  <si>
    <t>恵那農</t>
    <rPh sb="0" eb="2">
      <t>エナ</t>
    </rPh>
    <rPh sb="2" eb="3">
      <t>ノウ</t>
    </rPh>
    <phoneticPr fontId="5"/>
  </si>
  <si>
    <t>中津</t>
    <rPh sb="0" eb="2">
      <t>ナカツ</t>
    </rPh>
    <phoneticPr fontId="4"/>
  </si>
  <si>
    <t>中津川工</t>
    <rPh sb="0" eb="3">
      <t>ナカツガワ</t>
    </rPh>
    <rPh sb="3" eb="4">
      <t>コウ</t>
    </rPh>
    <phoneticPr fontId="5"/>
  </si>
  <si>
    <t>麗澤瑞浪</t>
    <rPh sb="0" eb="1">
      <t>レイ</t>
    </rPh>
    <rPh sb="1" eb="2">
      <t>タク</t>
    </rPh>
    <rPh sb="2" eb="4">
      <t>ミズナミ</t>
    </rPh>
    <phoneticPr fontId="4"/>
  </si>
  <si>
    <t>ポイント</t>
  </si>
  <si>
    <t>麗澤瑞浪</t>
  </si>
  <si>
    <t>白井幸太朗</t>
  </si>
  <si>
    <t>西山　大樹</t>
  </si>
  <si>
    <t>山田　稜真</t>
  </si>
  <si>
    <t>県岐阜商</t>
  </si>
  <si>
    <t>村田　佑太</t>
  </si>
  <si>
    <t>岐阜</t>
  </si>
  <si>
    <t>山本　悠生</t>
  </si>
  <si>
    <t>山口　雄大</t>
  </si>
  <si>
    <t>橋詰　汐優</t>
  </si>
  <si>
    <t>小瀬喜代治</t>
  </si>
  <si>
    <t>青山　拓矢</t>
  </si>
  <si>
    <t>橋詰　拡輝</t>
  </si>
  <si>
    <t>恵那</t>
  </si>
  <si>
    <t>山村　恵史</t>
  </si>
  <si>
    <t>ｽﾄｩｰﾗ ｱﾚｸｻﾝﾀﾞﾙ実</t>
  </si>
  <si>
    <t>大垣北</t>
  </si>
  <si>
    <t>岐阜北</t>
  </si>
  <si>
    <t>帝京大可児</t>
  </si>
  <si>
    <t>続木宏心朗</t>
  </si>
  <si>
    <t>多治見北</t>
  </si>
  <si>
    <t>青木　智志</t>
  </si>
  <si>
    <t>テニスラウンジ</t>
  </si>
  <si>
    <t>関</t>
  </si>
  <si>
    <t>浅野　　樹</t>
  </si>
  <si>
    <t>田中　智稀</t>
  </si>
  <si>
    <t>岐阜ITC</t>
  </si>
  <si>
    <t>大畑絢之介</t>
  </si>
  <si>
    <t>郡上</t>
  </si>
  <si>
    <t>百瀨隆之介</t>
  </si>
  <si>
    <t>小西　泰誠</t>
  </si>
  <si>
    <t>可児</t>
  </si>
  <si>
    <t>関商工</t>
  </si>
  <si>
    <t>太田　蒼士</t>
  </si>
  <si>
    <t>岐阜東</t>
  </si>
  <si>
    <t>加納</t>
  </si>
  <si>
    <t>波多野一太</t>
  </si>
  <si>
    <t>各務原</t>
  </si>
  <si>
    <t>大垣南</t>
  </si>
  <si>
    <t>武藤　三樹</t>
  </si>
  <si>
    <t>関スポーツ塾</t>
  </si>
  <si>
    <t>木山　　陸</t>
  </si>
  <si>
    <t>岐南工</t>
  </si>
  <si>
    <t>加茂</t>
  </si>
  <si>
    <t>各務原西</t>
  </si>
  <si>
    <t>Link TS</t>
  </si>
  <si>
    <t>石川　泰三</t>
  </si>
  <si>
    <t>木村　心優</t>
  </si>
  <si>
    <t>伊藤布美香</t>
  </si>
  <si>
    <t>池俣　知佳</t>
  </si>
  <si>
    <t>古林　優衣</t>
  </si>
  <si>
    <t>下田　莉々</t>
  </si>
  <si>
    <t>岩田　侑芽</t>
  </si>
  <si>
    <t>山谷　莉子</t>
  </si>
  <si>
    <t>聖マリア</t>
  </si>
  <si>
    <t>園井　美月</t>
  </si>
  <si>
    <t>東濃実</t>
  </si>
  <si>
    <t>前田　彩羽</t>
  </si>
  <si>
    <t>丹羽　絢子</t>
  </si>
  <si>
    <t>丹羽　絢香</t>
  </si>
  <si>
    <t>森　彩花里</t>
  </si>
  <si>
    <t>橋本　侑美</t>
  </si>
  <si>
    <t>安江　凛心</t>
  </si>
  <si>
    <t>福井　　優</t>
  </si>
  <si>
    <r>
      <t>男子校内順位順</t>
    </r>
    <r>
      <rPr>
        <b/>
        <sz val="11"/>
        <rFont val="HG丸ｺﾞｼｯｸM-PRO"/>
        <family val="3"/>
      </rPr>
      <t>(シングルス)</t>
    </r>
    <rPh sb="0" eb="2">
      <t>ダンシ</t>
    </rPh>
    <rPh sb="2" eb="4">
      <t>コウナイ</t>
    </rPh>
    <rPh sb="4" eb="6">
      <t>ジュンイ</t>
    </rPh>
    <rPh sb="6" eb="7">
      <t>ジュン</t>
    </rPh>
    <phoneticPr fontId="2"/>
  </si>
  <si>
    <r>
      <t>女子校内順位順</t>
    </r>
    <r>
      <rPr>
        <b/>
        <sz val="12"/>
        <rFont val="HG丸ｺﾞｼｯｸM-PRO"/>
        <family val="3"/>
      </rPr>
      <t>(シングルス)</t>
    </r>
    <rPh sb="0" eb="2">
      <t>ジョシ</t>
    </rPh>
    <rPh sb="2" eb="4">
      <t>コウナイ</t>
    </rPh>
    <rPh sb="4" eb="6">
      <t>ジュンイ</t>
    </rPh>
    <rPh sb="6" eb="7">
      <t>ジュン</t>
    </rPh>
    <phoneticPr fontId="2"/>
  </si>
  <si>
    <t>ﾀﾞﾌﾞﾙｽ
ﾎﾟｲﾝﾄ</t>
    <phoneticPr fontId="2"/>
  </si>
  <si>
    <t>ダブルス
ポイント</t>
    <phoneticPr fontId="28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</si>
  <si>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</si>
  <si>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</si>
  <si>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に上の表の校内順位を入力する</t>
    <rPh sb="1" eb="2">
      <t>ウエ</t>
    </rPh>
    <rPh sb="3" eb="4">
      <t>ヒョウ</t>
    </rPh>
    <rPh sb="5" eb="7">
      <t>コウナイ</t>
    </rPh>
    <rPh sb="7" eb="9">
      <t>ジュンイ</t>
    </rPh>
    <rPh sb="10" eb="12">
      <t>ニュウリョク</t>
    </rPh>
    <phoneticPr fontId="28"/>
  </si>
  <si>
    <t>団体戦監督は学校の顧問が望ましいが、外部指導者も認められます
（ただし、学校長の承認書が必要）</t>
    <rPh sb="0" eb="3">
      <t>ダンタイセン</t>
    </rPh>
    <rPh sb="3" eb="5">
      <t>カントク</t>
    </rPh>
    <rPh sb="6" eb="8">
      <t>ガッコウ</t>
    </rPh>
    <rPh sb="9" eb="11">
      <t>コモン</t>
    </rPh>
    <rPh sb="12" eb="13">
      <t>ノゾ</t>
    </rPh>
    <rPh sb="18" eb="20">
      <t>ガイブ</t>
    </rPh>
    <rPh sb="20" eb="23">
      <t>シドウシャ</t>
    </rPh>
    <rPh sb="24" eb="25">
      <t>ミト</t>
    </rPh>
    <rPh sb="36" eb="39">
      <t>ガッコウチョウ</t>
    </rPh>
    <rPh sb="40" eb="43">
      <t>ショウニンショ</t>
    </rPh>
    <rPh sb="44" eb="46">
      <t>ヒツヨウ</t>
    </rPh>
    <phoneticPr fontId="2"/>
  </si>
  <si>
    <t>男子団体
監督名</t>
    <rPh sb="0" eb="2">
      <t>ダンシ</t>
    </rPh>
    <rPh sb="2" eb="4">
      <t>ダンタイ</t>
    </rPh>
    <rPh sb="5" eb="7">
      <t>カントク</t>
    </rPh>
    <rPh sb="7" eb="8">
      <t>メイ</t>
    </rPh>
    <phoneticPr fontId="2"/>
  </si>
  <si>
    <t>女子団体
監督名</t>
    <rPh sb="0" eb="2">
      <t>ジョシ</t>
    </rPh>
    <rPh sb="2" eb="4">
      <t>ダンタイ</t>
    </rPh>
    <rPh sb="5" eb="7">
      <t>カントク</t>
    </rPh>
    <rPh sb="7" eb="8">
      <t>メイ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</si>
  <si>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</si>
  <si>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</si>
  <si>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ﾀﾞﾌﾞﾙｽ
ﾎﾟｲﾝﾄ計</t>
    <rPh sb="12" eb="13">
      <t>ケイ</t>
    </rPh>
    <phoneticPr fontId="2"/>
  </si>
  <si>
    <t>中本　大翔</t>
  </si>
  <si>
    <t>畠山　　凌</t>
  </si>
  <si>
    <t>江﨑　叶恵</t>
  </si>
  <si>
    <t>佐々木祐子</t>
  </si>
  <si>
    <t>校内順位</t>
    <rPh sb="0" eb="2">
      <t>コウナイ</t>
    </rPh>
    <rPh sb="2" eb="4">
      <t>ジュンイ</t>
    </rPh>
    <phoneticPr fontId="2"/>
  </si>
  <si>
    <t>No</t>
    <phoneticPr fontId="28"/>
  </si>
  <si>
    <t>氏名</t>
    <rPh sb="0" eb="2">
      <t>シメイ</t>
    </rPh>
    <phoneticPr fontId="28"/>
  </si>
  <si>
    <t>学年</t>
    <rPh sb="0" eb="2">
      <t>ガクネン</t>
    </rPh>
    <phoneticPr fontId="28"/>
  </si>
  <si>
    <t>学校名</t>
    <rPh sb="0" eb="2">
      <t>ガッコウ</t>
    </rPh>
    <rPh sb="2" eb="3">
      <t>メイ</t>
    </rPh>
    <phoneticPr fontId="28"/>
  </si>
  <si>
    <t>中1</t>
    <rPh sb="0" eb="1">
      <t>チュウ</t>
    </rPh>
    <phoneticPr fontId="42"/>
  </si>
  <si>
    <t>中2</t>
    <rPh sb="0" eb="1">
      <t>チュウ</t>
    </rPh>
    <phoneticPr fontId="42"/>
  </si>
  <si>
    <t>前田　光政</t>
  </si>
  <si>
    <t/>
  </si>
  <si>
    <t>辻野　至留</t>
  </si>
  <si>
    <t>武藤　祐樹</t>
  </si>
  <si>
    <t>福田　侑大</t>
  </si>
  <si>
    <t>浅野琥太郎</t>
  </si>
  <si>
    <t>草分　陽登</t>
  </si>
  <si>
    <t>柘植　奏人</t>
  </si>
  <si>
    <t>簑島利来人</t>
  </si>
  <si>
    <t>澤田　　澪</t>
  </si>
  <si>
    <t>畑野　太我</t>
  </si>
  <si>
    <t>岩田　一輝</t>
  </si>
  <si>
    <t>村田琉宇音</t>
  </si>
  <si>
    <t>中3</t>
    <rPh sb="0" eb="1">
      <t>チュウ</t>
    </rPh>
    <phoneticPr fontId="42"/>
  </si>
  <si>
    <t>尾下　咲愛</t>
  </si>
  <si>
    <t>亀川　蒼空</t>
  </si>
  <si>
    <t>小松　怜愛</t>
  </si>
  <si>
    <t>山﨑　悠加</t>
  </si>
  <si>
    <t>松林　光希</t>
  </si>
  <si>
    <t>吉田　　楓</t>
  </si>
  <si>
    <t>堀畑　奈由</t>
  </si>
  <si>
    <t>田村　心侑</t>
  </si>
  <si>
    <t>水野　心菜</t>
  </si>
  <si>
    <t>阿部　　望</t>
  </si>
  <si>
    <t>山田　まや</t>
  </si>
  <si>
    <t>市川　夢菜</t>
  </si>
  <si>
    <t>大野妃沙奈</t>
  </si>
  <si>
    <t>川村　音満</t>
  </si>
  <si>
    <t>地　区　名</t>
    <rPh sb="0" eb="1">
      <t>チ</t>
    </rPh>
    <rPh sb="2" eb="3">
      <t>ク</t>
    </rPh>
    <rPh sb="4" eb="5">
      <t>メイ</t>
    </rPh>
    <phoneticPr fontId="2"/>
  </si>
  <si>
    <t>岐阜地区</t>
    <rPh sb="0" eb="2">
      <t>ギフ</t>
    </rPh>
    <rPh sb="2" eb="4">
      <t>チク</t>
    </rPh>
    <phoneticPr fontId="28"/>
  </si>
  <si>
    <t>西濃地区</t>
    <rPh sb="0" eb="2">
      <t>セイノウ</t>
    </rPh>
    <rPh sb="2" eb="4">
      <t>チク</t>
    </rPh>
    <phoneticPr fontId="28"/>
  </si>
  <si>
    <t>中濃地区</t>
    <rPh sb="0" eb="2">
      <t>チュウノウ</t>
    </rPh>
    <rPh sb="2" eb="4">
      <t>チク</t>
    </rPh>
    <phoneticPr fontId="28"/>
  </si>
  <si>
    <t>東濃地区</t>
    <rPh sb="0" eb="2">
      <t>トウノウ</t>
    </rPh>
    <rPh sb="2" eb="4">
      <t>チク</t>
    </rPh>
    <phoneticPr fontId="28"/>
  </si>
  <si>
    <t>シングルス
ポイント
入力ミス</t>
    <rPh sb="11" eb="13">
      <t>ニュウリョク</t>
    </rPh>
    <phoneticPr fontId="28"/>
  </si>
  <si>
    <t>ダブルス
ポイント
入力ミス</t>
    <rPh sb="10" eb="12">
      <t>ニュウリョク</t>
    </rPh>
    <phoneticPr fontId="28"/>
  </si>
  <si>
    <t>ポイント</t>
    <phoneticPr fontId="42"/>
  </si>
  <si>
    <t>関有知</t>
  </si>
  <si>
    <t>伊藤　　霞</t>
  </si>
  <si>
    <t>水野　　翔</t>
  </si>
  <si>
    <t>石井　佑弥</t>
  </si>
  <si>
    <t>多治見</t>
  </si>
  <si>
    <t>市岐阜商</t>
  </si>
  <si>
    <t>ポイント</t>
    <phoneticPr fontId="28"/>
  </si>
  <si>
    <t>荒川　絢音</t>
  </si>
  <si>
    <t>伊藤　由愛</t>
  </si>
  <si>
    <t>小野　陽由</t>
  </si>
  <si>
    <t>瑞浪</t>
  </si>
  <si>
    <t>×がでたら、注意点をみてください。男女同じです。</t>
    <phoneticPr fontId="28"/>
  </si>
  <si>
    <r>
      <t xml:space="preserve">ﾀﾞﾌﾞﾙｽはこのポイントでOK
</t>
    </r>
    <r>
      <rPr>
        <sz val="16"/>
        <rFont val="HG丸ｺﾞｼｯｸM-PRO"/>
        <family val="3"/>
        <charset val="128"/>
      </rPr>
      <t xml:space="preserve">↓
</t>
    </r>
    <phoneticPr fontId="28"/>
  </si>
  <si>
    <t>このページはすべて自動入力されますので、何も入力しないで下さい</t>
    <rPh sb="9" eb="11">
      <t>ジドウ</t>
    </rPh>
    <rPh sb="11" eb="13">
      <t>ニュウリョク</t>
    </rPh>
    <rPh sb="20" eb="21">
      <t>ナニ</t>
    </rPh>
    <rPh sb="22" eb="24">
      <t>ニュウリョク</t>
    </rPh>
    <rPh sb="28" eb="29">
      <t>クダ</t>
    </rPh>
    <phoneticPr fontId="2"/>
  </si>
  <si>
    <t>　下記の者は、本校に在学している生徒で、標記大会に出場することを認め、参加申し込み致します。</t>
    <rPh sb="1" eb="3">
      <t>カキ</t>
    </rPh>
    <rPh sb="4" eb="5">
      <t>モノ</t>
    </rPh>
    <rPh sb="7" eb="9">
      <t>ホンコウ</t>
    </rPh>
    <rPh sb="10" eb="12">
      <t>ザイガク</t>
    </rPh>
    <rPh sb="16" eb="18">
      <t>セイト</t>
    </rPh>
    <rPh sb="20" eb="22">
      <t>ヒョウキ</t>
    </rPh>
    <rPh sb="22" eb="24">
      <t>タイカイ</t>
    </rPh>
    <rPh sb="25" eb="27">
      <t>シュツジョウ</t>
    </rPh>
    <rPh sb="32" eb="33">
      <t>ミト</t>
    </rPh>
    <rPh sb="35" eb="37">
      <t>サンカ</t>
    </rPh>
    <rPh sb="37" eb="38">
      <t>モウ</t>
    </rPh>
    <rPh sb="39" eb="40">
      <t>コ</t>
    </rPh>
    <rPh sb="41" eb="42">
      <t>イタ</t>
    </rPh>
    <phoneticPr fontId="2"/>
  </si>
  <si>
    <t>学年</t>
    <rPh sb="0" eb="1">
      <t>ガク</t>
    </rPh>
    <rPh sb="1" eb="2">
      <t>トシ</t>
    </rPh>
    <phoneticPr fontId="2"/>
  </si>
  <si>
    <t>個人情
報同意</t>
    <rPh sb="0" eb="2">
      <t>コジン</t>
    </rPh>
    <rPh sb="2" eb="3">
      <t>ジョウ</t>
    </rPh>
    <rPh sb="4" eb="5">
      <t>ホウ</t>
    </rPh>
    <rPh sb="5" eb="7">
      <t>ドウイ</t>
    </rPh>
    <phoneticPr fontId="2"/>
  </si>
  <si>
    <t>肖像権
同意</t>
    <rPh sb="0" eb="3">
      <t>ショウゾウケン</t>
    </rPh>
    <rPh sb="4" eb="6">
      <t>ドウイ</t>
    </rPh>
    <phoneticPr fontId="2"/>
  </si>
  <si>
    <t>備　考</t>
    <rPh sb="0" eb="1">
      <t>ソナエ</t>
    </rPh>
    <rPh sb="2" eb="3">
      <t>コウ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</si>
  <si>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</si>
  <si>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引率責任者氏名
(テニス部顧問)</t>
    <rPh sb="0" eb="2">
      <t>インソツ</t>
    </rPh>
    <rPh sb="2" eb="5">
      <t>セキニンシャ</t>
    </rPh>
    <rPh sb="5" eb="7">
      <t>シメイ</t>
    </rPh>
    <rPh sb="12" eb="13">
      <t>ブ</t>
    </rPh>
    <rPh sb="13" eb="15">
      <t>コモン</t>
    </rPh>
    <phoneticPr fontId="2"/>
  </si>
  <si>
    <t>個人情報・肖像権の取り扱いに関する選手（保護者）の同意を確認しました。</t>
    <rPh sb="5" eb="8">
      <t>ショウゾウケン</t>
    </rPh>
    <rPh sb="9" eb="10">
      <t>ト</t>
    </rPh>
    <rPh sb="11" eb="12">
      <t>アツカ</t>
    </rPh>
    <rPh sb="14" eb="15">
      <t>カン</t>
    </rPh>
    <rPh sb="17" eb="19">
      <t>センシュ</t>
    </rPh>
    <rPh sb="20" eb="23">
      <t>ホゴシャ</t>
    </rPh>
    <rPh sb="25" eb="27">
      <t>ドウイ</t>
    </rPh>
    <rPh sb="28" eb="30">
      <t>カクニン</t>
    </rPh>
    <phoneticPr fontId="2"/>
  </si>
  <si>
    <t>年度</t>
    <rPh sb="0" eb="2">
      <t>ネンド</t>
    </rPh>
    <phoneticPr fontId="28"/>
  </si>
  <si>
    <t>岐阜県高体連会長</t>
    <rPh sb="0" eb="3">
      <t>ギフケン</t>
    </rPh>
    <rPh sb="3" eb="6">
      <t>コウタイレン</t>
    </rPh>
    <rPh sb="6" eb="8">
      <t>カイチョウ</t>
    </rPh>
    <phoneticPr fontId="28"/>
  </si>
  <si>
    <t>県担当校長</t>
    <rPh sb="0" eb="1">
      <t>ケン</t>
    </rPh>
    <rPh sb="1" eb="3">
      <t>タントウ</t>
    </rPh>
    <rPh sb="3" eb="5">
      <t>コウチョウ</t>
    </rPh>
    <phoneticPr fontId="28"/>
  </si>
  <si>
    <t>川 地　晃 正</t>
    <rPh sb="0" eb="1">
      <t>カワ</t>
    </rPh>
    <rPh sb="2" eb="3">
      <t>チ</t>
    </rPh>
    <rPh sb="4" eb="5">
      <t>アキラ</t>
    </rPh>
    <rPh sb="6" eb="7">
      <t>タダシ</t>
    </rPh>
    <phoneticPr fontId="28"/>
  </si>
  <si>
    <t>岐阜地区高体連会長</t>
    <rPh sb="0" eb="2">
      <t>ギフ</t>
    </rPh>
    <rPh sb="2" eb="4">
      <t>チク</t>
    </rPh>
    <rPh sb="4" eb="7">
      <t>コウタイレン</t>
    </rPh>
    <rPh sb="7" eb="9">
      <t>カイチョウ</t>
    </rPh>
    <phoneticPr fontId="28"/>
  </si>
  <si>
    <t>岐阜地区担当校長</t>
    <rPh sb="0" eb="2">
      <t>ギフ</t>
    </rPh>
    <rPh sb="2" eb="4">
      <t>チク</t>
    </rPh>
    <rPh sb="4" eb="6">
      <t>タントウ</t>
    </rPh>
    <rPh sb="6" eb="8">
      <t>コウチョウ</t>
    </rPh>
    <phoneticPr fontId="28"/>
  </si>
  <si>
    <t>西濃地区高体連会長</t>
    <rPh sb="0" eb="2">
      <t>セイノウ</t>
    </rPh>
    <rPh sb="2" eb="4">
      <t>チク</t>
    </rPh>
    <rPh sb="4" eb="7">
      <t>コウタイレン</t>
    </rPh>
    <rPh sb="7" eb="9">
      <t>カイチョウ</t>
    </rPh>
    <phoneticPr fontId="28"/>
  </si>
  <si>
    <t>西濃地区担当校長</t>
    <rPh sb="0" eb="2">
      <t>セイノウ</t>
    </rPh>
    <rPh sb="2" eb="4">
      <t>チク</t>
    </rPh>
    <rPh sb="4" eb="6">
      <t>タントウ</t>
    </rPh>
    <rPh sb="6" eb="8">
      <t>コウチョウ</t>
    </rPh>
    <phoneticPr fontId="28"/>
  </si>
  <si>
    <t>中濃地区高体連会長</t>
    <rPh sb="0" eb="2">
      <t>チュウノウ</t>
    </rPh>
    <rPh sb="2" eb="4">
      <t>チク</t>
    </rPh>
    <rPh sb="4" eb="7">
      <t>コウタイレン</t>
    </rPh>
    <rPh sb="7" eb="9">
      <t>カイチョウ</t>
    </rPh>
    <phoneticPr fontId="28"/>
  </si>
  <si>
    <t>中濃地区担当校長</t>
    <rPh sb="0" eb="2">
      <t>チュウノウ</t>
    </rPh>
    <rPh sb="2" eb="4">
      <t>チク</t>
    </rPh>
    <rPh sb="4" eb="6">
      <t>タントウ</t>
    </rPh>
    <rPh sb="6" eb="8">
      <t>コウチョウ</t>
    </rPh>
    <phoneticPr fontId="28"/>
  </si>
  <si>
    <t>東濃地区高体連会長</t>
    <rPh sb="0" eb="2">
      <t>トウノウ</t>
    </rPh>
    <rPh sb="2" eb="4">
      <t>チク</t>
    </rPh>
    <rPh sb="4" eb="7">
      <t>コウタイレン</t>
    </rPh>
    <rPh sb="7" eb="9">
      <t>カイチョウ</t>
    </rPh>
    <phoneticPr fontId="28"/>
  </si>
  <si>
    <t>東濃地区担当校長</t>
    <rPh sb="0" eb="2">
      <t>トウノウ</t>
    </rPh>
    <rPh sb="2" eb="4">
      <t>チク</t>
    </rPh>
    <rPh sb="4" eb="6">
      <t>タントウ</t>
    </rPh>
    <rPh sb="6" eb="8">
      <t>コウチョウ</t>
    </rPh>
    <phoneticPr fontId="28"/>
  </si>
  <si>
    <t>上 田　和 伸</t>
    <rPh sb="0" eb="1">
      <t>ウエ</t>
    </rPh>
    <rPh sb="2" eb="3">
      <t>タ</t>
    </rPh>
    <rPh sb="4" eb="5">
      <t>カズ</t>
    </rPh>
    <rPh sb="6" eb="7">
      <t>ノ</t>
    </rPh>
    <phoneticPr fontId="28"/>
  </si>
  <si>
    <t>中濃地区</t>
    <phoneticPr fontId="28"/>
  </si>
  <si>
    <t>総合
順位</t>
    <rPh sb="0" eb="2">
      <t>ソウゴウ</t>
    </rPh>
    <rPh sb="3" eb="5">
      <t>ジュンイ</t>
    </rPh>
    <phoneticPr fontId="2"/>
  </si>
  <si>
    <t>校内
順位</t>
    <rPh sb="0" eb="2">
      <t>コウナイ</t>
    </rPh>
    <rPh sb="3" eb="5">
      <t>ジュンイ</t>
    </rPh>
    <phoneticPr fontId="2"/>
  </si>
  <si>
    <t>合計
ﾎﾟｲﾝﾄ</t>
    <rPh sb="0" eb="2">
      <t>ゴウケイ</t>
    </rPh>
    <phoneticPr fontId="2"/>
  </si>
  <si>
    <t>ダブルス
個別ﾎﾟｲﾝﾄ</t>
    <rPh sb="5" eb="7">
      <t>コベツ</t>
    </rPh>
    <phoneticPr fontId="2"/>
  </si>
  <si>
    <t>学
年</t>
    <rPh sb="0" eb="1">
      <t>ガク</t>
    </rPh>
    <rPh sb="2" eb="3">
      <t>トシ</t>
    </rPh>
    <phoneticPr fontId="2"/>
  </si>
  <si>
    <t>※ ダブルスポイントがない場合は、シングルスの校内順位を記入し、ペアの順位合計の小さい方から総合順位をつけて下さい。</t>
    <rPh sb="13" eb="15">
      <t>バアイ</t>
    </rPh>
    <rPh sb="23" eb="25">
      <t>コウナイ</t>
    </rPh>
    <rPh sb="25" eb="27">
      <t>ジュンイ</t>
    </rPh>
    <rPh sb="28" eb="30">
      <t>キニュウ</t>
    </rPh>
    <rPh sb="35" eb="37">
      <t>ジュンイ</t>
    </rPh>
    <rPh sb="37" eb="39">
      <t>ゴウケイ</t>
    </rPh>
    <rPh sb="40" eb="41">
      <t>チイ</t>
    </rPh>
    <rPh sb="43" eb="44">
      <t>ホウ</t>
    </rPh>
    <rPh sb="46" eb="48">
      <t>ソウゴウ</t>
    </rPh>
    <rPh sb="48" eb="50">
      <t>ジュンイ</t>
    </rPh>
    <rPh sb="54" eb="55">
      <t>クダ</t>
    </rPh>
    <phoneticPr fontId="2"/>
  </si>
  <si>
    <t>↓県のファイル作成係は、ここに新しい役員名を入力する。(各校顧問の先生は触れないでください)</t>
    <rPh sb="1" eb="2">
      <t>ケン</t>
    </rPh>
    <rPh sb="7" eb="9">
      <t>サクセイ</t>
    </rPh>
    <rPh sb="9" eb="10">
      <t>カカリ</t>
    </rPh>
    <rPh sb="15" eb="16">
      <t>アタラ</t>
    </rPh>
    <rPh sb="18" eb="21">
      <t>ヤクインメイ</t>
    </rPh>
    <rPh sb="22" eb="24">
      <t>ニュウリョク</t>
    </rPh>
    <rPh sb="28" eb="30">
      <t>カクコウ</t>
    </rPh>
    <rPh sb="30" eb="32">
      <t>コモン</t>
    </rPh>
    <rPh sb="33" eb="35">
      <t>センセイ</t>
    </rPh>
    <rPh sb="36" eb="37">
      <t>サワ</t>
    </rPh>
    <phoneticPr fontId="28"/>
  </si>
  <si>
    <t>個人情報・肖像権の取り扱いに関する選手（保護者）の同意を確認しました。</t>
    <phoneticPr fontId="28"/>
  </si>
  <si>
    <r>
      <rPr>
        <b/>
        <sz val="16"/>
        <color rgb="FF0000FF"/>
        <rFont val="HG丸ｺﾞｼｯｸM-PRO"/>
        <family val="3"/>
        <charset val="128"/>
      </rPr>
      <t>青いセル</t>
    </r>
    <r>
      <rPr>
        <b/>
        <sz val="16"/>
        <rFont val="HG丸ｺﾞｼｯｸM-PRO"/>
        <family val="3"/>
      </rPr>
      <t>に校内順位を入力</t>
    </r>
    <r>
      <rPr>
        <b/>
        <sz val="12"/>
        <rFont val="HG丸ｺﾞｼｯｸM-PRO"/>
        <family val="3"/>
        <charset val="128"/>
      </rPr>
      <t>(後は自動ででます)</t>
    </r>
    <rPh sb="0" eb="1">
      <t>アオ</t>
    </rPh>
    <rPh sb="5" eb="7">
      <t>コウナイ</t>
    </rPh>
    <rPh sb="7" eb="9">
      <t>ジュンイ</t>
    </rPh>
    <rPh sb="10" eb="12">
      <t>ニュウリョク</t>
    </rPh>
    <rPh sb="13" eb="14">
      <t>アト</t>
    </rPh>
    <rPh sb="15" eb="17">
      <t>ジドウ</t>
    </rPh>
    <phoneticPr fontId="28"/>
  </si>
  <si>
    <t>選手名</t>
    <rPh sb="0" eb="3">
      <t>センシュメイ</t>
    </rPh>
    <phoneticPr fontId="2"/>
  </si>
  <si>
    <t>校内
順位
合計</t>
    <rPh sb="0" eb="2">
      <t>コウナイ</t>
    </rPh>
    <rPh sb="3" eb="5">
      <t>ジュンイ</t>
    </rPh>
    <rPh sb="6" eb="8">
      <t>ゴウケイ</t>
    </rPh>
    <phoneticPr fontId="28"/>
  </si>
  <si>
    <t>ポイント
合計
順か？</t>
    <rPh sb="5" eb="7">
      <t>ゴウケイ</t>
    </rPh>
    <rPh sb="8" eb="9">
      <t>ジュン</t>
    </rPh>
    <phoneticPr fontId="28"/>
  </si>
  <si>
    <t>校内
順位
合計
順か？</t>
    <rPh sb="0" eb="2">
      <t>コウナイ</t>
    </rPh>
    <rPh sb="3" eb="5">
      <t>ジュンイ</t>
    </rPh>
    <rPh sb="6" eb="8">
      <t>ゴウケイ</t>
    </rPh>
    <rPh sb="9" eb="10">
      <t>ジュン</t>
    </rPh>
    <phoneticPr fontId="28"/>
  </si>
  <si>
    <t>校内
順位
合計
同じ時</t>
    <rPh sb="0" eb="2">
      <t>コウナイ</t>
    </rPh>
    <rPh sb="3" eb="5">
      <t>ジュンイ</t>
    </rPh>
    <rPh sb="6" eb="8">
      <t>ゴウケイ</t>
    </rPh>
    <rPh sb="9" eb="10">
      <t>オナ</t>
    </rPh>
    <rPh sb="11" eb="12">
      <t>トキ</t>
    </rPh>
    <phoneticPr fontId="28"/>
  </si>
  <si>
    <t>男子団体</t>
    <rPh sb="0" eb="1">
      <t>オトコ</t>
    </rPh>
    <rPh sb="1" eb="2">
      <t>シ</t>
    </rPh>
    <rPh sb="2" eb="4">
      <t>ダンタイ</t>
    </rPh>
    <phoneticPr fontId="2"/>
  </si>
  <si>
    <r>
      <t>ダブルスの順位は以下の順で！
１.まずは</t>
    </r>
    <r>
      <rPr>
        <b/>
        <sz val="11"/>
        <rFont val="HG丸ｺﾞｼｯｸM-PRO"/>
        <family val="3"/>
        <charset val="128"/>
      </rPr>
      <t>ダブルスポイント合計順</t>
    </r>
    <r>
      <rPr>
        <sz val="11"/>
        <rFont val="HG丸ｺﾞｼｯｸM-PRO"/>
        <family val="3"/>
        <charset val="128"/>
      </rPr>
      <t>　
２.次に</t>
    </r>
    <r>
      <rPr>
        <b/>
        <sz val="11"/>
        <rFont val="HG丸ｺﾞｼｯｸM-PRO"/>
        <family val="3"/>
        <charset val="128"/>
      </rPr>
      <t>校内順位合計順</t>
    </r>
    <r>
      <rPr>
        <sz val="11"/>
        <rFont val="HG丸ｺﾞｼｯｸM-PRO"/>
        <family val="3"/>
        <charset val="128"/>
      </rPr>
      <t>　
３.校内順位計が同じ時は、</t>
    </r>
    <r>
      <rPr>
        <b/>
        <sz val="11"/>
        <rFont val="HG丸ｺﾞｼｯｸM-PRO"/>
        <family val="3"/>
        <charset val="128"/>
      </rPr>
      <t>校内順位が高い選手のいるペア</t>
    </r>
    <r>
      <rPr>
        <sz val="11"/>
        <rFont val="HG丸ｺﾞｼｯｸM-PRO"/>
        <family val="3"/>
        <charset val="128"/>
      </rPr>
      <t>が上</t>
    </r>
    <rPh sb="5" eb="7">
      <t>ジュンイ</t>
    </rPh>
    <rPh sb="8" eb="10">
      <t>イカ</t>
    </rPh>
    <rPh sb="11" eb="12">
      <t>ジュン</t>
    </rPh>
    <rPh sb="28" eb="30">
      <t>ゴウケイ</t>
    </rPh>
    <rPh sb="30" eb="31">
      <t>ジュン</t>
    </rPh>
    <rPh sb="35" eb="36">
      <t>ツギ</t>
    </rPh>
    <rPh sb="37" eb="39">
      <t>コウナイ</t>
    </rPh>
    <rPh sb="39" eb="41">
      <t>ジュンイ</t>
    </rPh>
    <rPh sb="41" eb="43">
      <t>ゴウケイ</t>
    </rPh>
    <rPh sb="43" eb="44">
      <t>ジュン</t>
    </rPh>
    <rPh sb="48" eb="50">
      <t>コウナイ</t>
    </rPh>
    <rPh sb="50" eb="52">
      <t>ジュンイ</t>
    </rPh>
    <rPh sb="52" eb="53">
      <t>ケイ</t>
    </rPh>
    <rPh sb="54" eb="55">
      <t>オナ</t>
    </rPh>
    <rPh sb="56" eb="57">
      <t>トキ</t>
    </rPh>
    <rPh sb="59" eb="61">
      <t>コウナイ</t>
    </rPh>
    <rPh sb="61" eb="63">
      <t>ジュンイ</t>
    </rPh>
    <rPh sb="64" eb="65">
      <t>タカ</t>
    </rPh>
    <rPh sb="66" eb="68">
      <t>センシュ</t>
    </rPh>
    <rPh sb="74" eb="75">
      <t>ウエ</t>
    </rPh>
    <phoneticPr fontId="28"/>
  </si>
  <si>
    <t>入力がすべて終わったら、次のようにして申込書をプリントアウトしてください。
　　「団体」「シングルス」「ダブルス」のタブをクリック → 画面を確認 → 印刷（男女の申込書が印刷されます）</t>
    <rPh sb="41" eb="43">
      <t>ダンタイ</t>
    </rPh>
    <phoneticPr fontId="2"/>
  </si>
  <si>
    <t>シングルス
ポイント</t>
    <phoneticPr fontId="28"/>
  </si>
  <si>
    <r>
      <t xml:space="preserve">最新のポイントです
</t>
    </r>
    <r>
      <rPr>
        <sz val="16"/>
        <rFont val="HG丸ｺﾞｼｯｸM-PRO"/>
        <family val="3"/>
        <charset val="128"/>
      </rPr>
      <t>↓</t>
    </r>
    <r>
      <rPr>
        <sz val="10"/>
        <rFont val="HG丸ｺﾞｼｯｸM-PRO"/>
        <family val="3"/>
      </rPr>
      <t xml:space="preserve">
</t>
    </r>
    <rPh sb="0" eb="2">
      <t>サイシン</t>
    </rPh>
    <phoneticPr fontId="28"/>
  </si>
  <si>
    <t>令和７年度総合ポイント</t>
    <rPh sb="5" eb="7">
      <t>ソウゴウ</t>
    </rPh>
    <phoneticPr fontId="28"/>
  </si>
  <si>
    <t>令和７年度最新順位</t>
    <rPh sb="5" eb="7">
      <t>サイシン</t>
    </rPh>
    <rPh sb="7" eb="9">
      <t>ジュンイ</t>
    </rPh>
    <phoneticPr fontId="28"/>
  </si>
  <si>
    <t>令和６年度新ポイント
（１／２）</t>
    <rPh sb="3" eb="5">
      <t>ネンド</t>
    </rPh>
    <rPh sb="4" eb="5">
      <t>ガンネン</t>
    </rPh>
    <rPh sb="5" eb="6">
      <t>シン</t>
    </rPh>
    <phoneticPr fontId="28"/>
  </si>
  <si>
    <t>令和７年度ＩＨ予選</t>
    <rPh sb="7" eb="9">
      <t>ヨセン</t>
    </rPh>
    <phoneticPr fontId="28"/>
  </si>
  <si>
    <t>令和７年度強化練習会</t>
    <rPh sb="5" eb="7">
      <t>キョウカ</t>
    </rPh>
    <rPh sb="7" eb="9">
      <t>レンシュウ</t>
    </rPh>
    <rPh sb="9" eb="10">
      <t>カイ</t>
    </rPh>
    <phoneticPr fontId="28"/>
  </si>
  <si>
    <t>令和７年度新人大会</t>
    <rPh sb="5" eb="7">
      <t>シンジン</t>
    </rPh>
    <rPh sb="7" eb="9">
      <t>タイカイ</t>
    </rPh>
    <phoneticPr fontId="28"/>
  </si>
  <si>
    <t>令和７年度全日本JrU18</t>
    <rPh sb="5" eb="8">
      <t>ゼンニホン</t>
    </rPh>
    <phoneticPr fontId="28"/>
  </si>
  <si>
    <t>令和７年度全日本JrU16</t>
    <rPh sb="5" eb="8">
      <t>ゼンニホン</t>
    </rPh>
    <phoneticPr fontId="28"/>
  </si>
  <si>
    <t>令和７年度全日本JrU14</t>
    <rPh sb="5" eb="8">
      <t>ゼンニホン</t>
    </rPh>
    <phoneticPr fontId="28"/>
  </si>
  <si>
    <t>令和７年度岐阜県中学</t>
    <rPh sb="5" eb="8">
      <t>ギフケン</t>
    </rPh>
    <rPh sb="8" eb="10">
      <t>チュウガク</t>
    </rPh>
    <phoneticPr fontId="28"/>
  </si>
  <si>
    <t>令和７年度選抜室内Ｊ</t>
  </si>
  <si>
    <t>令和７年度東海毎日U18</t>
    <rPh sb="5" eb="7">
      <t>トウカイ</t>
    </rPh>
    <rPh sb="7" eb="9">
      <t>マイニチ</t>
    </rPh>
    <phoneticPr fontId="28"/>
  </si>
  <si>
    <t>令和７年度東海毎日U16</t>
    <rPh sb="5" eb="7">
      <t>トウカイ</t>
    </rPh>
    <rPh sb="7" eb="9">
      <t>マイニチ</t>
    </rPh>
    <phoneticPr fontId="28"/>
  </si>
  <si>
    <t>令和７年度MUFGJU16</t>
  </si>
  <si>
    <t>志知　暖基</t>
  </si>
  <si>
    <t>前田　和輝</t>
  </si>
  <si>
    <t>松岡　功太</t>
  </si>
  <si>
    <t>太田　悠登</t>
  </si>
  <si>
    <t>深見　遙宏</t>
  </si>
  <si>
    <t>當仲　凛己</t>
  </si>
  <si>
    <t>渡辺　聖七</t>
  </si>
  <si>
    <t>永田　　怜</t>
  </si>
  <si>
    <t>竹市　和司</t>
  </si>
  <si>
    <t>高瀨　蓮也</t>
  </si>
  <si>
    <t>山崎　駿悟</t>
  </si>
  <si>
    <t>大垣西</t>
  </si>
  <si>
    <t>横井　寿希</t>
  </si>
  <si>
    <t>谷田　陽琉</t>
  </si>
  <si>
    <t>木俣　侑己</t>
  </si>
  <si>
    <t>佐藤　佑哉</t>
  </si>
  <si>
    <t>櫻本　琉聖</t>
  </si>
  <si>
    <t>松岡　蒼天</t>
  </si>
  <si>
    <t>大野　旭陽</t>
  </si>
  <si>
    <t>中平　颯斗</t>
  </si>
  <si>
    <t>菅原　永多</t>
  </si>
  <si>
    <t>高橋　功成</t>
  </si>
  <si>
    <t>上田　健太</t>
  </si>
  <si>
    <t>松岡　昂佑</t>
  </si>
  <si>
    <t>酒向　琉人</t>
  </si>
  <si>
    <t>千田こころ</t>
  </si>
  <si>
    <t>古林　由逢</t>
  </si>
  <si>
    <t>草田ひなた</t>
  </si>
  <si>
    <t>深尾　友里</t>
  </si>
  <si>
    <t>山口　和奏</t>
  </si>
  <si>
    <t>佐々木ひなた</t>
  </si>
  <si>
    <t>笠井　愛子</t>
  </si>
  <si>
    <t>中島　心優</t>
  </si>
  <si>
    <t>常田　知里</t>
  </si>
  <si>
    <t>水口　愛彩</t>
  </si>
  <si>
    <t>堀江　悠月</t>
  </si>
  <si>
    <t>岡部　悠華</t>
  </si>
  <si>
    <t>山川　花純</t>
  </si>
  <si>
    <t>小栗　愛奈</t>
  </si>
  <si>
    <t>木村　茉莉</t>
  </si>
  <si>
    <t>岩田妃良莉</t>
  </si>
  <si>
    <t>岐阜聖徳</t>
  </si>
  <si>
    <t>佐藤　仁胡</t>
  </si>
  <si>
    <t>三佐川優奈</t>
  </si>
  <si>
    <t>小林クラブ</t>
  </si>
  <si>
    <t>堀井　れいら</t>
  </si>
  <si>
    <t>中田茉梨愛</t>
  </si>
  <si>
    <t>WiM岐阜</t>
  </si>
  <si>
    <t>今尾　圭志</t>
  </si>
  <si>
    <t>堀　成由汰</t>
  </si>
  <si>
    <t>赤地　駿太</t>
  </si>
  <si>
    <t>松久　雄輝</t>
  </si>
  <si>
    <t>坂元　　舜</t>
  </si>
  <si>
    <t>武井　琉翔</t>
  </si>
  <si>
    <t>西松　武洋</t>
  </si>
  <si>
    <t>川島　寛之</t>
  </si>
  <si>
    <t>瀬古　祐大</t>
  </si>
  <si>
    <t>原　　楽翔</t>
  </si>
  <si>
    <t>林　　侑生</t>
  </si>
  <si>
    <t>比田井麻也</t>
  </si>
  <si>
    <t>市川　朝陽</t>
  </si>
  <si>
    <t>加運　ｼｪﾘｱﾊﾞﾊﾄ</t>
  </si>
  <si>
    <t>河西　翔平</t>
  </si>
  <si>
    <t>武藤　維吹</t>
  </si>
  <si>
    <t>小澤　来翔</t>
  </si>
  <si>
    <t>髙木　一磨</t>
  </si>
  <si>
    <t>粥川　朝陽</t>
  </si>
  <si>
    <t>永井　穂隆</t>
  </si>
  <si>
    <t>足立　哲生</t>
  </si>
  <si>
    <t>玉井　和希</t>
  </si>
  <si>
    <t>石井　瑞基</t>
  </si>
  <si>
    <t>中川　敬太</t>
  </si>
  <si>
    <t>柴　　家成</t>
  </si>
  <si>
    <t>横山　賢汰</t>
  </si>
  <si>
    <t>清水　陽斗</t>
  </si>
  <si>
    <t>大橋　和輝</t>
  </si>
  <si>
    <t>井上遼一郎</t>
  </si>
  <si>
    <t>西部　旺佑</t>
  </si>
  <si>
    <t>古川　敦哉</t>
  </si>
  <si>
    <t>澤田　琉星</t>
  </si>
  <si>
    <t>所　　虎輝</t>
  </si>
  <si>
    <t>柴田康太郎</t>
  </si>
  <si>
    <t>吉田　航悠</t>
  </si>
  <si>
    <t>清水　優心</t>
  </si>
  <si>
    <t>All in TC</t>
  </si>
  <si>
    <t>馬場友衣加</t>
  </si>
  <si>
    <t>村上　カンナ</t>
  </si>
  <si>
    <t>渡邉明佳里</t>
  </si>
  <si>
    <t>山田帆乃佳</t>
  </si>
  <si>
    <t>草分　優奈</t>
  </si>
  <si>
    <t>神田　 愛</t>
  </si>
  <si>
    <t>渡邉　侑奈</t>
  </si>
  <si>
    <t>淸水　一花</t>
  </si>
  <si>
    <t>白木　百華</t>
  </si>
  <si>
    <t>古田　愛乃</t>
  </si>
  <si>
    <t>石田　桃心</t>
  </si>
  <si>
    <t>中田　乃愛</t>
  </si>
  <si>
    <t>田口　蒼依</t>
  </si>
  <si>
    <t>齊藤　朱里</t>
  </si>
  <si>
    <t>藤井　小春</t>
  </si>
  <si>
    <t>澤村　彩乃</t>
  </si>
  <si>
    <t>佐藤　真央</t>
  </si>
  <si>
    <t>佐藤　結衣</t>
  </si>
  <si>
    <t>桑原　　蓮</t>
  </si>
  <si>
    <t>鈴木　奏音</t>
  </si>
  <si>
    <t>上岡　凛音</t>
  </si>
  <si>
    <t>丹羽　結香</t>
  </si>
  <si>
    <t>岩田　優寿</t>
  </si>
  <si>
    <t>杉浦　ゆな</t>
  </si>
  <si>
    <t>西口　和夏</t>
  </si>
  <si>
    <t>坂本はつね</t>
  </si>
  <si>
    <t>阿部久瑠美</t>
  </si>
  <si>
    <t>大石　千華</t>
  </si>
  <si>
    <t>川村　真凜</t>
  </si>
  <si>
    <t>足立　奈未</t>
  </si>
  <si>
    <t>伏屋　和奏</t>
  </si>
  <si>
    <t>墨　　彩夏</t>
  </si>
  <si>
    <t>吉田　栞菜</t>
  </si>
  <si>
    <t>赤塚　幸子</t>
  </si>
  <si>
    <t>坂井田佳奈</t>
  </si>
  <si>
    <t>大野　友鈴</t>
  </si>
  <si>
    <t>岐阜総合</t>
  </si>
  <si>
    <t>後藤　朱理</t>
  </si>
  <si>
    <t>酒 井　　猛</t>
    <rPh sb="0" eb="1">
      <t>サケ</t>
    </rPh>
    <rPh sb="2" eb="3">
      <t>タケル</t>
    </rPh>
    <phoneticPr fontId="28"/>
  </si>
  <si>
    <t>令和７年</t>
    <rPh sb="0" eb="2">
      <t>レイワ</t>
    </rPh>
    <rPh sb="3" eb="4">
      <t>ネン</t>
    </rPh>
    <phoneticPr fontId="28"/>
  </si>
  <si>
    <t>関 谷　　篤</t>
    <rPh sb="0" eb="1">
      <t>セキ</t>
    </rPh>
    <rPh sb="2" eb="3">
      <t>タニ</t>
    </rPh>
    <rPh sb="5" eb="6">
      <t>アツシ</t>
    </rPh>
    <phoneticPr fontId="28"/>
  </si>
  <si>
    <t>桐 山　明 宏</t>
    <rPh sb="0" eb="1">
      <t>キリ</t>
    </rPh>
    <rPh sb="2" eb="3">
      <t>ヤマ</t>
    </rPh>
    <rPh sb="4" eb="5">
      <t>アキラ</t>
    </rPh>
    <rPh sb="6" eb="7">
      <t>ヒロシ</t>
    </rPh>
    <phoneticPr fontId="28"/>
  </si>
  <si>
    <t>岩 島　章 雄</t>
    <phoneticPr fontId="28"/>
  </si>
  <si>
    <t>鵜 飼 陽 一 郎</t>
    <rPh sb="0" eb="1">
      <t>ウ</t>
    </rPh>
    <rPh sb="2" eb="3">
      <t>シ</t>
    </rPh>
    <rPh sb="4" eb="5">
      <t>ヨウ</t>
    </rPh>
    <rPh sb="6" eb="7">
      <t>イチ</t>
    </rPh>
    <rPh sb="8" eb="9">
      <t>ロウ</t>
    </rPh>
    <phoneticPr fontId="28"/>
  </si>
  <si>
    <t>柴 　　成 吉</t>
    <rPh sb="0" eb="1">
      <t>シバ</t>
    </rPh>
    <rPh sb="4" eb="5">
      <t>シゲル</t>
    </rPh>
    <rPh sb="6" eb="7">
      <t>キチ</t>
    </rPh>
    <phoneticPr fontId="28"/>
  </si>
  <si>
    <t>佐藤　颯亮</t>
  </si>
  <si>
    <t>市川　新太</t>
  </si>
  <si>
    <t>脇方　蓮斗</t>
  </si>
  <si>
    <t>岡野　怜斗</t>
  </si>
  <si>
    <t>宮崎　真弥</t>
  </si>
  <si>
    <t>加門　琉花</t>
  </si>
  <si>
    <t>杉浦ひなた</t>
  </si>
  <si>
    <t>令和７年度ポイントランキング表（男子シングルス）　R7/6/5　現在</t>
    <phoneticPr fontId="42"/>
  </si>
  <si>
    <t>菅　優詩</t>
    <rPh sb="0" eb="1">
      <t>スガ</t>
    </rPh>
    <rPh sb="2" eb="3">
      <t>ユウ</t>
    </rPh>
    <rPh sb="3" eb="4">
      <t>ウタ</t>
    </rPh>
    <phoneticPr fontId="42"/>
  </si>
  <si>
    <t>山下　悠大</t>
    <rPh sb="0" eb="2">
      <t>ヤマシタ</t>
    </rPh>
    <rPh sb="3" eb="4">
      <t>ユウ</t>
    </rPh>
    <rPh sb="4" eb="5">
      <t>オオ</t>
    </rPh>
    <phoneticPr fontId="42"/>
  </si>
  <si>
    <t>神谷　駿</t>
    <rPh sb="0" eb="2">
      <t>カミヤ</t>
    </rPh>
    <rPh sb="3" eb="4">
      <t>シュン</t>
    </rPh>
    <phoneticPr fontId="42"/>
  </si>
  <si>
    <t>阿部　凜太朗</t>
    <rPh sb="0" eb="2">
      <t>アベ</t>
    </rPh>
    <rPh sb="3" eb="4">
      <t>リン</t>
    </rPh>
    <rPh sb="4" eb="5">
      <t>タ</t>
    </rPh>
    <rPh sb="5" eb="6">
      <t>ロウ</t>
    </rPh>
    <phoneticPr fontId="42"/>
  </si>
  <si>
    <t>石井　源</t>
    <rPh sb="3" eb="4">
      <t>ゲン</t>
    </rPh>
    <phoneticPr fontId="42"/>
  </si>
  <si>
    <t>チェリーTC岐阜</t>
    <rPh sb="6" eb="8">
      <t>ギフ</t>
    </rPh>
    <phoneticPr fontId="42"/>
  </si>
  <si>
    <t>山下　航大</t>
    <rPh sb="0" eb="2">
      <t>ヤマシタ</t>
    </rPh>
    <rPh sb="3" eb="5">
      <t>コウダイ</t>
    </rPh>
    <phoneticPr fontId="42"/>
  </si>
  <si>
    <t>岐阜</t>
    <rPh sb="0" eb="2">
      <t>ギフ</t>
    </rPh>
    <phoneticPr fontId="42"/>
  </si>
  <si>
    <t>池俣　善規</t>
    <rPh sb="0" eb="1">
      <t>イケ</t>
    </rPh>
    <rPh sb="1" eb="2">
      <t>マタ</t>
    </rPh>
    <rPh sb="3" eb="4">
      <t>ゼン</t>
    </rPh>
    <rPh sb="4" eb="5">
      <t>キ</t>
    </rPh>
    <phoneticPr fontId="42"/>
  </si>
  <si>
    <t>HIDE TA</t>
    <phoneticPr fontId="42"/>
  </si>
  <si>
    <t>川名部睦仁</t>
    <rPh sb="0" eb="3">
      <t>カワナベ</t>
    </rPh>
    <rPh sb="3" eb="4">
      <t>ムツミ</t>
    </rPh>
    <rPh sb="4" eb="5">
      <t>ジン</t>
    </rPh>
    <phoneticPr fontId="42"/>
  </si>
  <si>
    <t>テニスラウンジ</t>
    <phoneticPr fontId="42"/>
  </si>
  <si>
    <t>藤代　健心</t>
    <rPh sb="0" eb="2">
      <t>フジシロ</t>
    </rPh>
    <rPh sb="3" eb="4">
      <t>ケン</t>
    </rPh>
    <rPh sb="4" eb="5">
      <t>ココロ</t>
    </rPh>
    <phoneticPr fontId="42"/>
  </si>
  <si>
    <t>TEAM YONEZAWA岐阜</t>
    <rPh sb="13" eb="15">
      <t>ギフ</t>
    </rPh>
    <phoneticPr fontId="42"/>
  </si>
  <si>
    <t>小久保汰一</t>
    <rPh sb="0" eb="3">
      <t>コクボ</t>
    </rPh>
    <rPh sb="3" eb="5">
      <t>タイチ</t>
    </rPh>
    <phoneticPr fontId="42"/>
  </si>
  <si>
    <t>WiM岐阜</t>
    <rPh sb="3" eb="5">
      <t>ギフ</t>
    </rPh>
    <phoneticPr fontId="42"/>
  </si>
  <si>
    <t>塚本望來斗</t>
    <rPh sb="0" eb="2">
      <t>ツカモト</t>
    </rPh>
    <rPh sb="2" eb="3">
      <t>ノゾム</t>
    </rPh>
    <rPh sb="3" eb="4">
      <t>ライ</t>
    </rPh>
    <rPh sb="4" eb="5">
      <t>ト</t>
    </rPh>
    <phoneticPr fontId="42"/>
  </si>
  <si>
    <t>岐阜西TC</t>
    <rPh sb="0" eb="2">
      <t>ギフ</t>
    </rPh>
    <rPh sb="2" eb="3">
      <t>ニシ</t>
    </rPh>
    <phoneticPr fontId="42"/>
  </si>
  <si>
    <t>三谷ｴﾏﾆｭｴﾙ唯心</t>
    <rPh sb="0" eb="1">
      <t>サン</t>
    </rPh>
    <rPh sb="1" eb="2">
      <t>タニ</t>
    </rPh>
    <rPh sb="8" eb="10">
      <t>ユイシン</t>
    </rPh>
    <phoneticPr fontId="42"/>
  </si>
  <si>
    <t>All in tennis club</t>
    <phoneticPr fontId="42"/>
  </si>
  <si>
    <t>Link TS</t>
    <phoneticPr fontId="42"/>
  </si>
  <si>
    <t>西村　太一</t>
    <rPh sb="0" eb="2">
      <t>ニシムラ</t>
    </rPh>
    <rPh sb="3" eb="5">
      <t>タイチ</t>
    </rPh>
    <phoneticPr fontId="42"/>
  </si>
  <si>
    <t>佐々木春輔</t>
    <rPh sb="0" eb="3">
      <t>ササキ</t>
    </rPh>
    <rPh sb="3" eb="4">
      <t>ハル</t>
    </rPh>
    <rPh sb="4" eb="5">
      <t>スケ</t>
    </rPh>
    <phoneticPr fontId="42"/>
  </si>
  <si>
    <t>松原　昊希</t>
    <phoneticPr fontId="42"/>
  </si>
  <si>
    <t>中京</t>
    <rPh sb="0" eb="2">
      <t>チュウキョウ</t>
    </rPh>
    <phoneticPr fontId="42"/>
  </si>
  <si>
    <t>岐阜北</t>
    <rPh sb="0" eb="2">
      <t>ギフ</t>
    </rPh>
    <rPh sb="2" eb="3">
      <t>キタ</t>
    </rPh>
    <phoneticPr fontId="42"/>
  </si>
  <si>
    <t>令和７年度ポイントランキング表（女子シングルス）　R7/6/5　現在</t>
    <phoneticPr fontId="42"/>
  </si>
  <si>
    <t>高橋　杏佳</t>
    <rPh sb="0" eb="2">
      <t>タカハシ</t>
    </rPh>
    <rPh sb="3" eb="4">
      <t>アン</t>
    </rPh>
    <rPh sb="4" eb="5">
      <t>カ</t>
    </rPh>
    <phoneticPr fontId="42"/>
  </si>
  <si>
    <t>深川　栞那</t>
    <rPh sb="0" eb="2">
      <t>フカガワ</t>
    </rPh>
    <rPh sb="3" eb="4">
      <t>シオリ</t>
    </rPh>
    <rPh sb="4" eb="5">
      <t>ナ</t>
    </rPh>
    <phoneticPr fontId="42"/>
  </si>
  <si>
    <t>関スポーツ塾T</t>
    <rPh sb="5" eb="6">
      <t>ジュク</t>
    </rPh>
    <phoneticPr fontId="42"/>
  </si>
  <si>
    <t>阿部　望</t>
    <rPh sb="0" eb="2">
      <t>アベ</t>
    </rPh>
    <rPh sb="3" eb="4">
      <t>ノゾ</t>
    </rPh>
    <phoneticPr fontId="42"/>
  </si>
  <si>
    <t>加納</t>
    <phoneticPr fontId="42"/>
  </si>
  <si>
    <t>村上カンナ</t>
    <rPh sb="0" eb="2">
      <t>ムラカミ</t>
    </rPh>
    <phoneticPr fontId="42"/>
  </si>
  <si>
    <t>続木　理心</t>
    <rPh sb="0" eb="1">
      <t>ツヅ</t>
    </rPh>
    <rPh sb="1" eb="2">
      <t>キ</t>
    </rPh>
    <rPh sb="3" eb="4">
      <t>リ</t>
    </rPh>
    <rPh sb="4" eb="5">
      <t>ココロ</t>
    </rPh>
    <phoneticPr fontId="42"/>
  </si>
  <si>
    <t>岐阜インターナショナルTC</t>
    <rPh sb="0" eb="2">
      <t>ギフ</t>
    </rPh>
    <phoneticPr fontId="42"/>
  </si>
  <si>
    <t>飯島　佳澄</t>
    <rPh sb="0" eb="2">
      <t>イイジマ</t>
    </rPh>
    <rPh sb="3" eb="5">
      <t>カスミ</t>
    </rPh>
    <phoneticPr fontId="42"/>
  </si>
  <si>
    <t>中田　乃愛</t>
    <rPh sb="3" eb="5">
      <t>ノア</t>
    </rPh>
    <phoneticPr fontId="42"/>
  </si>
  <si>
    <t>岐阜北</t>
    <rPh sb="0" eb="3">
      <t>ギフキタ</t>
    </rPh>
    <phoneticPr fontId="42"/>
  </si>
  <si>
    <t>酒井　陽毬</t>
    <rPh sb="0" eb="2">
      <t>サカイ</t>
    </rPh>
    <rPh sb="3" eb="4">
      <t>ヨウ</t>
    </rPh>
    <rPh sb="4" eb="5">
      <t>マリ</t>
    </rPh>
    <phoneticPr fontId="42"/>
  </si>
  <si>
    <t>伊藤　心那</t>
    <rPh sb="0" eb="2">
      <t>イトウ</t>
    </rPh>
    <rPh sb="3" eb="4">
      <t>ココロ</t>
    </rPh>
    <rPh sb="4" eb="5">
      <t>ナ</t>
    </rPh>
    <phoneticPr fontId="42"/>
  </si>
  <si>
    <t>竹中　彩</t>
    <rPh sb="0" eb="2">
      <t>タケナカ</t>
    </rPh>
    <rPh sb="3" eb="4">
      <t>アヤ</t>
    </rPh>
    <phoneticPr fontId="42"/>
  </si>
  <si>
    <t>坂本ちとせ</t>
    <rPh sb="0" eb="2">
      <t>サカモト</t>
    </rPh>
    <phoneticPr fontId="42"/>
  </si>
  <si>
    <t>令和７年度ポイントランキング表（男子ダブルス）　R7/6/5　現在</t>
    <rPh sb="16" eb="18">
      <t>ダンシ</t>
    </rPh>
    <phoneticPr fontId="28"/>
  </si>
  <si>
    <t>山下　悠大</t>
    <rPh sb="0" eb="2">
      <t>ヤマシタ</t>
    </rPh>
    <rPh sb="3" eb="5">
      <t>ユウダイ</t>
    </rPh>
    <phoneticPr fontId="42"/>
  </si>
  <si>
    <t>神谷　　駿</t>
    <rPh sb="0" eb="2">
      <t>カミヤ</t>
    </rPh>
    <rPh sb="4" eb="5">
      <t>シュン</t>
    </rPh>
    <phoneticPr fontId="42"/>
  </si>
  <si>
    <t>麗澤瑞浪</t>
    <rPh sb="0" eb="2">
      <t>レイタク</t>
    </rPh>
    <rPh sb="2" eb="4">
      <t>ミズナミ</t>
    </rPh>
    <phoneticPr fontId="42"/>
  </si>
  <si>
    <t>阿部凜太朗</t>
    <rPh sb="0" eb="2">
      <t>アベ</t>
    </rPh>
    <rPh sb="2" eb="5">
      <t>リンタロウ</t>
    </rPh>
    <phoneticPr fontId="42"/>
  </si>
  <si>
    <t>小西　泰誠</t>
    <rPh sb="0" eb="2">
      <t>コニシ</t>
    </rPh>
    <rPh sb="3" eb="5">
      <t>タイセイ</t>
    </rPh>
    <phoneticPr fontId="42"/>
  </si>
  <si>
    <t>菅　　 優詩</t>
    <rPh sb="0" eb="1">
      <t>スガ</t>
    </rPh>
    <rPh sb="4" eb="5">
      <t>ユウ</t>
    </rPh>
    <rPh sb="5" eb="6">
      <t>シ</t>
    </rPh>
    <phoneticPr fontId="42"/>
  </si>
  <si>
    <t>岡野　怜斗</t>
    <rPh sb="0" eb="2">
      <t>オカノ</t>
    </rPh>
    <rPh sb="3" eb="4">
      <t>レイ</t>
    </rPh>
    <rPh sb="4" eb="5">
      <t>ト</t>
    </rPh>
    <phoneticPr fontId="42"/>
  </si>
  <si>
    <t>原　　政宗</t>
    <rPh sb="3" eb="5">
      <t>マサムネ</t>
    </rPh>
    <phoneticPr fontId="42"/>
  </si>
  <si>
    <t>All in TC</t>
    <phoneticPr fontId="42"/>
  </si>
  <si>
    <t>日比野聡孔</t>
    <rPh sb="0" eb="3">
      <t>ヒビノ</t>
    </rPh>
    <rPh sb="3" eb="4">
      <t>サトシ</t>
    </rPh>
    <rPh sb="4" eb="5">
      <t>アナ</t>
    </rPh>
    <phoneticPr fontId="42"/>
  </si>
  <si>
    <t>松原　昊希</t>
    <rPh sb="0" eb="2">
      <t>マツバラ</t>
    </rPh>
    <rPh sb="4" eb="5">
      <t>キ</t>
    </rPh>
    <phoneticPr fontId="42"/>
  </si>
  <si>
    <t>加茂</t>
    <phoneticPr fontId="42"/>
  </si>
  <si>
    <t>安田　　禅</t>
    <rPh sb="0" eb="2">
      <t>ヤスダ</t>
    </rPh>
    <rPh sb="4" eb="5">
      <t>ゼン</t>
    </rPh>
    <phoneticPr fontId="42"/>
  </si>
  <si>
    <t>谷田　陽琉</t>
    <rPh sb="0" eb="2">
      <t>タニダ</t>
    </rPh>
    <rPh sb="3" eb="4">
      <t>ヨウ</t>
    </rPh>
    <rPh sb="4" eb="5">
      <t>ル</t>
    </rPh>
    <phoneticPr fontId="42"/>
  </si>
  <si>
    <t>大垣南</t>
    <rPh sb="0" eb="2">
      <t>オオガキ</t>
    </rPh>
    <rPh sb="2" eb="3">
      <t>ミナミ</t>
    </rPh>
    <phoneticPr fontId="42"/>
  </si>
  <si>
    <t>山崎　駿悟</t>
    <rPh sb="0" eb="2">
      <t>ヤマザキ</t>
    </rPh>
    <rPh sb="3" eb="4">
      <t>シュン</t>
    </rPh>
    <rPh sb="4" eb="5">
      <t>サトル</t>
    </rPh>
    <phoneticPr fontId="42"/>
  </si>
  <si>
    <t>大垣西</t>
    <rPh sb="0" eb="3">
      <t>オオガキニシ</t>
    </rPh>
    <phoneticPr fontId="42"/>
  </si>
  <si>
    <t>山下　陽己</t>
    <rPh sb="0" eb="2">
      <t>ヤマシタ</t>
    </rPh>
    <rPh sb="3" eb="4">
      <t>ヨウ</t>
    </rPh>
    <rPh sb="4" eb="5">
      <t>オノレ</t>
    </rPh>
    <phoneticPr fontId="42"/>
  </si>
  <si>
    <t>林　　慎大</t>
    <rPh sb="4" eb="5">
      <t>オオ</t>
    </rPh>
    <phoneticPr fontId="42"/>
  </si>
  <si>
    <t>令和７年度ポイントランキング表（女子ダブルス）　R7/6/9　現在</t>
    <rPh sb="16" eb="18">
      <t>ジョシ</t>
    </rPh>
    <phoneticPr fontId="28"/>
  </si>
  <si>
    <t>各務原</t>
    <rPh sb="0" eb="3">
      <t>カガミハラ</t>
    </rPh>
    <phoneticPr fontId="42"/>
  </si>
  <si>
    <t>下村　柚香</t>
    <rPh sb="0" eb="2">
      <t>シモムラ</t>
    </rPh>
    <rPh sb="3" eb="4">
      <t>ユズ</t>
    </rPh>
    <rPh sb="4" eb="5">
      <t>カオリ</t>
    </rPh>
    <phoneticPr fontId="42"/>
  </si>
  <si>
    <t>山口　和奏</t>
    <rPh sb="0" eb="2">
      <t>ヤマグチ</t>
    </rPh>
    <rPh sb="3" eb="4">
      <t>ワ</t>
    </rPh>
    <rPh sb="4" eb="5">
      <t>カナ</t>
    </rPh>
    <phoneticPr fontId="42"/>
  </si>
  <si>
    <t>聖マリア</t>
    <phoneticPr fontId="42"/>
  </si>
  <si>
    <t>佐藤　仁胡</t>
    <rPh sb="0" eb="2">
      <t>サトウ</t>
    </rPh>
    <rPh sb="3" eb="4">
      <t>ジン</t>
    </rPh>
    <rPh sb="4" eb="5">
      <t>コ</t>
    </rPh>
    <phoneticPr fontId="42"/>
  </si>
  <si>
    <t>中島　心優</t>
    <rPh sb="0" eb="2">
      <t>ナカシマ</t>
    </rPh>
    <rPh sb="3" eb="4">
      <t>ココロ</t>
    </rPh>
    <rPh sb="4" eb="5">
      <t>ヤサ</t>
    </rPh>
    <phoneticPr fontId="42"/>
  </si>
  <si>
    <t>大垣北</t>
    <phoneticPr fontId="42"/>
  </si>
  <si>
    <t>笠井　愛子</t>
    <rPh sb="0" eb="2">
      <t>カサイ</t>
    </rPh>
    <rPh sb="3" eb="5">
      <t>アイコ</t>
    </rPh>
    <phoneticPr fontId="42"/>
  </si>
  <si>
    <t>小田　　憩</t>
    <rPh sb="0" eb="2">
      <t>オダ</t>
    </rPh>
    <rPh sb="4" eb="5">
      <t>イコ</t>
    </rPh>
    <phoneticPr fontId="42"/>
  </si>
  <si>
    <t>多治見北</t>
    <phoneticPr fontId="42"/>
  </si>
  <si>
    <t>山川　花純</t>
    <rPh sb="0" eb="2">
      <t>ヤマカワ</t>
    </rPh>
    <rPh sb="3" eb="4">
      <t>ハナ</t>
    </rPh>
    <rPh sb="4" eb="5">
      <t>ジュン</t>
    </rPh>
    <phoneticPr fontId="42"/>
  </si>
  <si>
    <t>麗澤瑞浪</t>
    <phoneticPr fontId="42"/>
  </si>
  <si>
    <t>木俣　奏乃</t>
    <rPh sb="0" eb="2">
      <t>キマタ</t>
    </rPh>
    <rPh sb="3" eb="4">
      <t>カナ</t>
    </rPh>
    <rPh sb="4" eb="5">
      <t>ノ</t>
    </rPh>
    <phoneticPr fontId="42"/>
  </si>
  <si>
    <t>岐阜ITC</t>
    <rPh sb="0" eb="2">
      <t>ギフ</t>
    </rPh>
    <phoneticPr fontId="42"/>
  </si>
  <si>
    <t>土肥　奈央</t>
    <rPh sb="0" eb="2">
      <t>ドヒ</t>
    </rPh>
    <rPh sb="3" eb="5">
      <t>ナオ</t>
    </rPh>
    <phoneticPr fontId="42"/>
  </si>
  <si>
    <t>帝京大可児</t>
    <phoneticPr fontId="42"/>
  </si>
  <si>
    <t>山田千結稀</t>
  </si>
  <si>
    <r>
      <t>① 記入例を参考にして、</t>
    </r>
    <r>
      <rPr>
        <b/>
        <sz val="16"/>
        <color rgb="FF0000FF"/>
        <rFont val="HG丸ｺﾞｼｯｸM-PRO"/>
        <family val="3"/>
        <charset val="128"/>
      </rPr>
      <t>青い欄</t>
    </r>
    <r>
      <rPr>
        <b/>
        <sz val="12"/>
        <rFont val="HG丸ｺﾞｼｯｸM-PRO"/>
        <family val="3"/>
      </rPr>
      <t>のみ入力してください。
　 まず、「校内順位順」に団体・個人試合に出場するメンバー全員をシングルスの校内順位順に入力する。
　 チェックがすべて空白かを確認する。ポイントは必ずポイント表でも確認してください。
　 次に「団体」「シングルス」「ダブルス」の表に校内順位を入力、あとは自動ででてきます。
　 ダブルスに関しては、同じくチェックを確認してください。
② 原則として</t>
    </r>
    <r>
      <rPr>
        <b/>
        <sz val="16"/>
        <color indexed="10"/>
        <rFont val="HG丸ｺﾞｼｯｸM-PRO"/>
        <family val="3"/>
      </rPr>
      <t>選手名は全角５文字</t>
    </r>
    <r>
      <rPr>
        <b/>
        <sz val="12"/>
        <rFont val="HG丸ｺﾞｼｯｸM-PRO"/>
        <family val="3"/>
      </rPr>
      <t>で、</t>
    </r>
    <r>
      <rPr>
        <b/>
        <sz val="16"/>
        <color indexed="10"/>
        <rFont val="HG丸ｺﾞｼｯｸM-PRO"/>
        <family val="3"/>
      </rPr>
      <t>生年月日は半角</t>
    </r>
    <r>
      <rPr>
        <b/>
        <sz val="12"/>
        <rFont val="HG丸ｺﾞｼｯｸM-PRO"/>
        <family val="3"/>
      </rPr>
      <t>で入力してください。
　（平成18年＝H18）
③ 参加登録できる人数は、「シングルス基本枠８名・ダブルス基本枠６組＋ボーナス」です。
④ ポイントは、</t>
    </r>
    <r>
      <rPr>
        <b/>
        <sz val="12"/>
        <color indexed="10"/>
        <rFont val="HG丸ｺﾞｼｯｸM-PRO"/>
        <family val="3"/>
      </rPr>
      <t xml:space="preserve">県高体連テニス部HP（http://gifu-tennis.sakura.ne.jp/）のランキング表
</t>
    </r>
    <r>
      <rPr>
        <b/>
        <sz val="12"/>
        <color indexed="12"/>
        <rFont val="HG丸ｺﾞｼｯｸM-PRO"/>
        <family val="3"/>
      </rPr>
      <t>（テニス協会のGOP Jrポイントとは異なります</t>
    </r>
    <r>
      <rPr>
        <b/>
        <sz val="12"/>
        <color rgb="FF0000FF"/>
        <rFont val="HG丸ｺﾞｼｯｸM-PRO"/>
        <family val="1"/>
        <charset val="128"/>
      </rPr>
      <t>）</t>
    </r>
    <r>
      <rPr>
        <b/>
        <sz val="12"/>
        <rFont val="HG丸ｺﾞｼｯｸM-PRO"/>
        <family val="3"/>
      </rPr>
      <t xml:space="preserve">で必ず確認してください。
</t>
    </r>
    <r>
      <rPr>
        <b/>
        <sz val="12"/>
        <color rgb="FFFF0000"/>
        <rFont val="HG丸ｺﾞｼｯｸM-PRO"/>
        <family val="3"/>
        <charset val="128"/>
      </rPr>
      <t>（合同シングルス終了後に８/10頃にでるランキング表を使用）</t>
    </r>
    <r>
      <rPr>
        <b/>
        <sz val="12"/>
        <rFont val="HG丸ｺﾞｼｯｸM-PRO"/>
        <family val="3"/>
      </rPr>
      <t xml:space="preserve">
⑤ 順位は、</t>
    </r>
    <r>
      <rPr>
        <b/>
        <sz val="12"/>
        <color indexed="10"/>
        <rFont val="HG丸ｺﾞｼｯｸM-PRO"/>
        <family val="3"/>
      </rPr>
      <t>シングルスポイントがある選手がポイント順に優先</t>
    </r>
    <r>
      <rPr>
        <b/>
        <sz val="12"/>
        <rFont val="HG丸ｺﾞｼｯｸM-PRO"/>
        <family val="3"/>
      </rPr>
      <t>し、次いでポイントのない選手が校内順位順に並びます。
⑥ 校内順位をシングルスの順番で入力し、団体戦・個人戦のメンバーは校内順位を入力すれば、大丈夫です。</t>
    </r>
    <rPh sb="33" eb="35">
      <t>コウナイ</t>
    </rPh>
    <rPh sb="35" eb="37">
      <t>ジュンイ</t>
    </rPh>
    <rPh sb="37" eb="38">
      <t>ジュン</t>
    </rPh>
    <rPh sb="40" eb="42">
      <t>ダンタイ</t>
    </rPh>
    <rPh sb="43" eb="45">
      <t>コジン</t>
    </rPh>
    <rPh sb="45" eb="47">
      <t>シアイ</t>
    </rPh>
    <rPh sb="48" eb="50">
      <t>シュツジョウ</t>
    </rPh>
    <rPh sb="56" eb="58">
      <t>ゼンイン</t>
    </rPh>
    <rPh sb="65" eb="67">
      <t>コウナイ</t>
    </rPh>
    <rPh sb="67" eb="69">
      <t>ジュンイ</t>
    </rPh>
    <rPh sb="69" eb="70">
      <t>ジュン</t>
    </rPh>
    <rPh sb="71" eb="73">
      <t>ニュウリョク</t>
    </rPh>
    <rPh sb="87" eb="89">
      <t>クウハク</t>
    </rPh>
    <rPh sb="91" eb="93">
      <t>カクニン</t>
    </rPh>
    <rPh sb="101" eb="102">
      <t>カナラ</t>
    </rPh>
    <rPh sb="107" eb="108">
      <t>ヒョウ</t>
    </rPh>
    <rPh sb="110" eb="112">
      <t>カクニン</t>
    </rPh>
    <rPh sb="122" eb="123">
      <t>ツギ</t>
    </rPh>
    <rPh sb="125" eb="127">
      <t>ダンタイ</t>
    </rPh>
    <rPh sb="142" eb="143">
      <t>ヒョウ</t>
    </rPh>
    <rPh sb="144" eb="146">
      <t>コウナイ</t>
    </rPh>
    <rPh sb="146" eb="148">
      <t>ジュンイ</t>
    </rPh>
    <rPh sb="149" eb="151">
      <t>ニュウリョク</t>
    </rPh>
    <rPh sb="155" eb="157">
      <t>ジドウ</t>
    </rPh>
    <rPh sb="172" eb="173">
      <t>カン</t>
    </rPh>
    <rPh sb="177" eb="178">
      <t>オナ</t>
    </rPh>
    <rPh sb="185" eb="187">
      <t>カクニン</t>
    </rPh>
    <rPh sb="197" eb="199">
      <t>ゲンソク</t>
    </rPh>
    <rPh sb="202" eb="205">
      <t>センシュメイ</t>
    </rPh>
    <rPh sb="206" eb="208">
      <t>ゼンカク</t>
    </rPh>
    <rPh sb="209" eb="211">
      <t>モジ</t>
    </rPh>
    <rPh sb="213" eb="215">
      <t>セイネン</t>
    </rPh>
    <rPh sb="215" eb="217">
      <t>ガッピ</t>
    </rPh>
    <rPh sb="218" eb="220">
      <t>ハンカク</t>
    </rPh>
    <rPh sb="221" eb="223">
      <t>ニュウリョク</t>
    </rPh>
    <rPh sb="233" eb="235">
      <t>ヘイセイ</t>
    </rPh>
    <rPh sb="246" eb="248">
      <t>サンカ</t>
    </rPh>
    <rPh sb="248" eb="250">
      <t>トウロク</t>
    </rPh>
    <rPh sb="253" eb="255">
      <t>ニンズウ</t>
    </rPh>
    <rPh sb="263" eb="266">
      <t>キホンワク</t>
    </rPh>
    <rPh sb="267" eb="268">
      <t>メイ</t>
    </rPh>
    <rPh sb="273" eb="275">
      <t>キホン</t>
    </rPh>
    <rPh sb="275" eb="276">
      <t>ワク</t>
    </rPh>
    <rPh sb="277" eb="278">
      <t>クミ</t>
    </rPh>
    <rPh sb="296" eb="297">
      <t>ケン</t>
    </rPh>
    <rPh sb="297" eb="300">
      <t>コウタイレン</t>
    </rPh>
    <rPh sb="303" eb="304">
      <t>ブ</t>
    </rPh>
    <rPh sb="346" eb="347">
      <t>ヒョウ</t>
    </rPh>
    <rPh sb="352" eb="354">
      <t>キョウカイ</t>
    </rPh>
    <rPh sb="367" eb="368">
      <t>コト</t>
    </rPh>
    <rPh sb="374" eb="375">
      <t>カナラ</t>
    </rPh>
    <rPh sb="376" eb="378">
      <t>カクニン</t>
    </rPh>
    <rPh sb="419" eb="421">
      <t>ジュンイ</t>
    </rPh>
    <rPh sb="435" eb="437">
      <t>センシュ</t>
    </rPh>
    <rPh sb="442" eb="443">
      <t>ジュン</t>
    </rPh>
    <rPh sb="444" eb="446">
      <t>ユウセン</t>
    </rPh>
    <rPh sb="448" eb="449">
      <t>ツ</t>
    </rPh>
    <rPh sb="458" eb="460">
      <t>センシュ</t>
    </rPh>
    <rPh sb="461" eb="463">
      <t>コウナイ</t>
    </rPh>
    <rPh sb="463" eb="465">
      <t>ジュンイ</t>
    </rPh>
    <rPh sb="465" eb="466">
      <t>ジュン</t>
    </rPh>
    <rPh sb="467" eb="468">
      <t>ナラ</t>
    </rPh>
    <rPh sb="475" eb="477">
      <t>コウナイ</t>
    </rPh>
    <rPh sb="477" eb="479">
      <t>ジュンイ</t>
    </rPh>
    <rPh sb="486" eb="488">
      <t>ジュンバン</t>
    </rPh>
    <rPh sb="489" eb="491">
      <t>ニュウリョク</t>
    </rPh>
    <rPh sb="493" eb="495">
      <t>ダンタイ</t>
    </rPh>
    <rPh sb="495" eb="496">
      <t>セン</t>
    </rPh>
    <rPh sb="497" eb="500">
      <t>コジンセン</t>
    </rPh>
    <rPh sb="506" eb="508">
      <t>コウナイ</t>
    </rPh>
    <rPh sb="508" eb="510">
      <t>ジュンイ</t>
    </rPh>
    <rPh sb="511" eb="513">
      <t>ニュウリョク</t>
    </rPh>
    <rPh sb="517" eb="520">
      <t>ダイジョウブ</t>
    </rPh>
    <phoneticPr fontId="2"/>
  </si>
  <si>
    <r>
      <t xml:space="preserve">このファイルのポイントランキングチェックは６月５日のポイントになっています。合同シングルス後のに出るポイントを入力してください。
８月１０日過ぎに、最新のポイントをチェックできるようにした
</t>
    </r>
    <r>
      <rPr>
        <b/>
        <sz val="16"/>
        <color rgb="FFFF0000"/>
        <rFont val="HG丸ｺﾞｼｯｸM-PRO"/>
        <family val="3"/>
        <charset val="128"/>
      </rPr>
      <t>新しい申込ファイル</t>
    </r>
    <r>
      <rPr>
        <b/>
        <sz val="11"/>
        <rFont val="HG丸ｺﾞｼｯｸM-PRO"/>
        <family val="3"/>
        <charset val="128"/>
      </rPr>
      <t>が　県のHPにアップされます。できたら、そちらをご利用ください。</t>
    </r>
    <rPh sb="22" eb="23">
      <t>ガツ</t>
    </rPh>
    <rPh sb="24" eb="25">
      <t>ニチ</t>
    </rPh>
    <rPh sb="38" eb="40">
      <t>ゴウドウ</t>
    </rPh>
    <rPh sb="45" eb="46">
      <t>ゴ</t>
    </rPh>
    <rPh sb="48" eb="49">
      <t>デ</t>
    </rPh>
    <rPh sb="55" eb="57">
      <t>ニュウリョク</t>
    </rPh>
    <rPh sb="67" eb="68">
      <t>ガツ</t>
    </rPh>
    <rPh sb="70" eb="71">
      <t>ニチ</t>
    </rPh>
    <rPh sb="71" eb="72">
      <t>ス</t>
    </rPh>
    <rPh sb="75" eb="77">
      <t>サイシン</t>
    </rPh>
    <rPh sb="96" eb="97">
      <t>アタラ</t>
    </rPh>
    <rPh sb="99" eb="101">
      <t>モウシコミ</t>
    </rPh>
    <rPh sb="107" eb="108">
      <t>ケン</t>
    </rPh>
    <rPh sb="130" eb="132">
      <t>リヨウ</t>
    </rPh>
    <phoneticPr fontId="28"/>
  </si>
  <si>
    <t>※</t>
    <phoneticPr fontId="28"/>
  </si>
  <si>
    <t>IHは→を※のところに
コピーする</t>
    <phoneticPr fontId="28"/>
  </si>
  <si>
    <t>新人戦は→を※のところに
コピーする</t>
    <rPh sb="0" eb="3">
      <t>シンジンセン</t>
    </rPh>
    <phoneticPr fontId="28"/>
  </si>
  <si>
    <r>
      <t>入力済みの</t>
    </r>
    <r>
      <rPr>
        <b/>
        <sz val="16"/>
        <color indexed="12"/>
        <rFont val="HG丸ｺﾞｼｯｸM-PRO"/>
        <family val="3"/>
      </rPr>
      <t>このファイルをメール添付で送信</t>
    </r>
    <r>
      <rPr>
        <b/>
        <sz val="12"/>
        <rFont val="HG丸ｺﾞｼｯｸM-PRO"/>
        <family val="3"/>
      </rPr>
      <t>してください。
　　</t>
    </r>
    <r>
      <rPr>
        <b/>
        <sz val="16"/>
        <color rgb="FF0000FF"/>
        <rFont val="HG丸ｺﾞｼｯｸM-PRO"/>
        <family val="3"/>
        <charset val="128"/>
      </rPr>
      <t>（8月１8日(月)17:00までに）</t>
    </r>
    <r>
      <rPr>
        <b/>
        <sz val="12"/>
        <rFont val="HG丸ｺﾞｼｯｸM-PRO"/>
        <family val="3"/>
      </rPr>
      <t xml:space="preserve">
　　</t>
    </r>
    <r>
      <rPr>
        <b/>
        <sz val="16"/>
        <color indexed="10"/>
        <rFont val="HG丸ｺﾞｼｯｸM-PRO"/>
        <family val="3"/>
      </rPr>
      <t>生年月日データを削除してから送信</t>
    </r>
    <r>
      <rPr>
        <b/>
        <sz val="12"/>
        <rFont val="HG丸ｺﾞｼｯｸM-PRO"/>
        <family val="3"/>
      </rPr>
      <t>してください。（男女一緒に）
　　ファイル名は「</t>
    </r>
    <r>
      <rPr>
        <b/>
        <sz val="12"/>
        <color rgb="FFFF0000"/>
        <rFont val="HG丸ｺﾞｼｯｸM-PRO"/>
        <family val="3"/>
        <charset val="128"/>
      </rPr>
      <t>（通番）_学校名_（男女、男子のみ、女子のみ）</t>
    </r>
    <r>
      <rPr>
        <b/>
        <sz val="12"/>
        <rFont val="HG丸ｺﾞｼｯｸM-PRO"/>
        <family val="3"/>
      </rPr>
      <t xml:space="preserve">」としてください。
　　※（通番）は”学校一覧”のシートを参照してください。
　　例「28_関商工_男女」、「28_関商工_男子のみ」、「28_関商工_女子のみ」
　　送信先アドレス → 各地区委員長のｐメールに送る
　　　　　　　　　　　岐阜地区　田中 諭志　p24265●gifu-net.ed.jp
　　　　　　　　　　　西濃地区　五十川 貢　p88952●gifu-net.ed.jp
　　　　　　　　　　　中濃地区　杉本 祐馬　p53572●gifu-net.ed.jp
　　　　　　　　　　　東濃地区　水谷 浩久　p26691●gifu-net.ed.jp
</t>
    </r>
    <r>
      <rPr>
        <b/>
        <sz val="16"/>
        <rFont val="HG丸ｺﾞｼｯｸM-PRO"/>
        <family val="3"/>
        <charset val="128"/>
      </rPr>
      <t>申込書原本は</t>
    </r>
    <r>
      <rPr>
        <b/>
        <sz val="12"/>
        <rFont val="HG丸ｺﾞｼｯｸM-PRO"/>
        <family val="3"/>
      </rPr>
      <t>、印刷後、校長印・顧問印（２カ所）を捺印し、各地区の</t>
    </r>
    <r>
      <rPr>
        <b/>
        <sz val="16"/>
        <color rgb="FFFF0000"/>
        <rFont val="HG丸ｺﾞｼｯｸM-PRO"/>
        <family val="3"/>
        <charset val="128"/>
      </rPr>
      <t>顧問会議に持参する。</t>
    </r>
    <r>
      <rPr>
        <b/>
        <sz val="12"/>
        <rFont val="HG丸ｺﾞｼｯｸM-PRO"/>
        <family val="3"/>
      </rPr>
      <t xml:space="preserve">
</t>
    </r>
    <rPh sb="0" eb="2">
      <t>ニュウリョク</t>
    </rPh>
    <rPh sb="2" eb="3">
      <t>ズ</t>
    </rPh>
    <rPh sb="15" eb="17">
      <t>テンプ</t>
    </rPh>
    <rPh sb="18" eb="20">
      <t>ソウシン</t>
    </rPh>
    <rPh sb="32" eb="33">
      <t>ガツ</t>
    </rPh>
    <rPh sb="35" eb="36">
      <t>ニチ</t>
    </rPh>
    <rPh sb="37" eb="38">
      <t>ツキ</t>
    </rPh>
    <rPh sb="51" eb="55">
      <t>セイネンガッピ</t>
    </rPh>
    <rPh sb="59" eb="61">
      <t>サクジョ</t>
    </rPh>
    <rPh sb="65" eb="67">
      <t>ソウシン</t>
    </rPh>
    <rPh sb="75" eb="77">
      <t>ダンジョ</t>
    </rPh>
    <rPh sb="77" eb="79">
      <t>イッショ</t>
    </rPh>
    <rPh sb="92" eb="94">
      <t>ツウバン</t>
    </rPh>
    <rPh sb="96" eb="99">
      <t>ガッコウメイ</t>
    </rPh>
    <rPh sb="101" eb="103">
      <t>ダンジョ</t>
    </rPh>
    <rPh sb="128" eb="130">
      <t>ツウバン</t>
    </rPh>
    <rPh sb="133" eb="135">
      <t>ガッコウ</t>
    </rPh>
    <rPh sb="135" eb="137">
      <t>イチラン</t>
    </rPh>
    <rPh sb="143" eb="145">
      <t>サンショウ</t>
    </rPh>
    <rPh sb="155" eb="156">
      <t>レイ</t>
    </rPh>
    <rPh sb="160" eb="161">
      <t>セキ</t>
    </rPh>
    <rPh sb="161" eb="163">
      <t>ショウコウ</t>
    </rPh>
    <rPh sb="164" eb="166">
      <t>ダンジョ</t>
    </rPh>
    <rPh sb="177" eb="178">
      <t>シ</t>
    </rPh>
    <rPh sb="190" eb="191">
      <t>オンナ</t>
    </rPh>
    <rPh sb="208" eb="211">
      <t>カクチク</t>
    </rPh>
    <rPh sb="211" eb="214">
      <t>イインチョウ</t>
    </rPh>
    <rPh sb="220" eb="221">
      <t>オク</t>
    </rPh>
    <rPh sb="234" eb="236">
      <t>ギフ</t>
    </rPh>
    <rPh sb="236" eb="238">
      <t>チク</t>
    </rPh>
    <rPh sb="239" eb="241">
      <t>タナカ</t>
    </rPh>
    <rPh sb="242" eb="244">
      <t>サトシ</t>
    </rPh>
    <rPh sb="278" eb="280">
      <t>セイノウ</t>
    </rPh>
    <rPh sb="280" eb="282">
      <t>チク</t>
    </rPh>
    <rPh sb="322" eb="324">
      <t>チュウノウ</t>
    </rPh>
    <rPh sb="324" eb="326">
      <t>チク</t>
    </rPh>
    <rPh sb="366" eb="368">
      <t>トウノウ</t>
    </rPh>
    <rPh sb="368" eb="370">
      <t>チク</t>
    </rPh>
    <rPh sb="400" eb="403">
      <t>モウシコミショ</t>
    </rPh>
    <rPh sb="403" eb="405">
      <t>ゲンポン</t>
    </rPh>
    <rPh sb="409" eb="410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</si>
</sst>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[$-411]ge\.m\.d;@"/>
    <numFmt numFmtId="178" formatCode="0.000_);[Red]\(0.000\)"/>
    <numFmt numFmtId="179" formatCode="0.0_);[Red]\(0.0\)"/>
    <numFmt numFmtId="180" formatCode="0.00_);[Red]\(0.00\)"/>
    <numFmt numFmtId="181" formatCode="#,##0.0000_ ;[Red]\-#,##0.0000\ "/>
    <numFmt numFmtId="182" formatCode="0.0000_);[Red]\(0.0000\)"/>
    <numFmt numFmtId="183" formatCode="0.0_ "/>
    <numFmt numFmtId="184" formatCode="0.000_ "/>
    <numFmt numFmtId="185" formatCode="0_);[Red]\(0\)"/>
  </numFmts>
  <fonts count="56" x14ac:knownFonts="1">
    <font>
      <sz val="11"/>
      <name val="HG丸ｺﾞｼｯｸM-PRO"/>
      <family val="3"/>
    </font>
    <font>
      <sz val="11"/>
      <name val="ＭＳ Ｐ明朝"/>
      <family val="1"/>
    </font>
    <font>
      <sz val="6"/>
      <name val="HG丸ｺﾞｼｯｸM-PRO"/>
      <family val="3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4"/>
      <name val="ＭＳ 明朝"/>
      <family val="1"/>
    </font>
    <font>
      <b/>
      <sz val="12"/>
      <color indexed="10"/>
      <name val="HG丸ｺﾞｼｯｸM-PRO"/>
      <family val="3"/>
    </font>
    <font>
      <b/>
      <sz val="12"/>
      <name val="HG丸ｺﾞｼｯｸM-PRO"/>
      <family val="3"/>
    </font>
    <font>
      <b/>
      <sz val="20"/>
      <name val="HG丸ｺﾞｼｯｸM-PRO"/>
      <family val="3"/>
    </font>
    <font>
      <b/>
      <sz val="16"/>
      <name val="HG丸ｺﾞｼｯｸM-PRO"/>
      <family val="3"/>
    </font>
    <font>
      <b/>
      <sz val="28"/>
      <color indexed="10"/>
      <name val="ＤＦ特太ゴシック体"/>
      <family val="3"/>
    </font>
    <font>
      <b/>
      <sz val="26"/>
      <color indexed="10"/>
      <name val="ＤＦ特太ゴシック体"/>
      <family val="3"/>
    </font>
    <font>
      <sz val="26"/>
      <name val="HG丸ｺﾞｼｯｸM-PRO"/>
      <family val="3"/>
    </font>
    <font>
      <b/>
      <sz val="16"/>
      <color indexed="10"/>
      <name val="HG丸ｺﾞｼｯｸM-PRO"/>
      <family val="3"/>
    </font>
    <font>
      <b/>
      <i/>
      <sz val="11"/>
      <color indexed="10"/>
      <name val="HG丸ｺﾞｼｯｸM-PRO"/>
      <family val="3"/>
    </font>
    <font>
      <b/>
      <sz val="16"/>
      <color indexed="12"/>
      <name val="HG丸ｺﾞｼｯｸM-PRO"/>
      <family val="3"/>
    </font>
    <font>
      <b/>
      <sz val="11"/>
      <color indexed="10"/>
      <name val="HG丸ｺﾞｼｯｸM-PRO"/>
      <family val="3"/>
    </font>
    <font>
      <sz val="8"/>
      <name val="ＭＳ Ｐ明朝"/>
      <family val="1"/>
    </font>
    <font>
      <b/>
      <sz val="14"/>
      <name val="ＭＳ Ｐゴシック"/>
      <family val="3"/>
    </font>
    <font>
      <sz val="11"/>
      <name val="ＭＳ 明朝"/>
      <family val="1"/>
    </font>
    <font>
      <u/>
      <sz val="9.15"/>
      <color indexed="12"/>
      <name val="HG丸ｺﾞｼｯｸM-PRO"/>
      <family val="3"/>
    </font>
    <font>
      <sz val="12"/>
      <name val="HG丸ｺﾞｼｯｸM-PRO"/>
      <family val="3"/>
    </font>
    <font>
      <sz val="12"/>
      <name val="ＭＳ 明朝"/>
      <family val="1"/>
    </font>
    <font>
      <b/>
      <sz val="12"/>
      <color indexed="12"/>
      <name val="HG丸ｺﾞｼｯｸM-PRO"/>
      <family val="3"/>
    </font>
    <font>
      <b/>
      <sz val="11"/>
      <name val="HG丸ｺﾞｼｯｸM-PRO"/>
      <family val="3"/>
    </font>
    <font>
      <sz val="14"/>
      <name val="HG丸ｺﾞｼｯｸM-PRO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</font>
    <font>
      <sz val="10"/>
      <name val="HG丸ｺﾞｼｯｸM-PRO"/>
      <family val="3"/>
      <charset val="128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rgb="FF0000FF"/>
      <name val="HG丸ｺﾞｼｯｸM-PRO"/>
      <family val="1"/>
      <charset val="128"/>
    </font>
    <font>
      <sz val="30"/>
      <color indexed="10"/>
      <name val="ＤＨＰ特太ゴシック体"/>
      <family val="3"/>
    </font>
    <font>
      <b/>
      <sz val="16"/>
      <name val="ＭＳ 明朝"/>
      <family val="1"/>
    </font>
    <font>
      <sz val="16"/>
      <name val="ＭＳ 明朝"/>
      <family val="1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6"/>
      <color indexed="10"/>
      <name val="ＤＨＰ特太ゴシック体"/>
      <family val="3"/>
    </font>
    <font>
      <sz val="1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  <xf numFmtId="0" fontId="30" fillId="0" borderId="0"/>
  </cellStyleXfs>
  <cellXfs count="5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77" fontId="4" fillId="4" borderId="15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0" fillId="0" borderId="33" xfId="3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31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30" fillId="0" borderId="1" xfId="3" applyBorder="1" applyAlignment="1">
      <alignment horizontal="center" vertical="center"/>
    </xf>
    <xf numFmtId="0" fontId="31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31" fillId="0" borderId="39" xfId="0" applyFont="1" applyBorder="1">
      <alignment vertical="center"/>
    </xf>
    <xf numFmtId="0" fontId="30" fillId="0" borderId="39" xfId="3" applyBorder="1" applyAlignment="1">
      <alignment horizontal="center" vertical="center"/>
    </xf>
    <xf numFmtId="0" fontId="31" fillId="0" borderId="40" xfId="3" applyFont="1" applyBorder="1" applyAlignment="1">
      <alignment vertical="center" shrinkToFit="1"/>
    </xf>
    <xf numFmtId="0" fontId="31" fillId="0" borderId="8" xfId="3" applyFont="1" applyBorder="1" applyAlignment="1">
      <alignment vertical="center" shrinkToFit="1"/>
    </xf>
    <xf numFmtId="0" fontId="31" fillId="0" borderId="0" xfId="0" applyFont="1">
      <alignment vertical="center"/>
    </xf>
    <xf numFmtId="0" fontId="30" fillId="0" borderId="33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26" fillId="0" borderId="0" xfId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0" fillId="0" borderId="0" xfId="3"/>
    <xf numFmtId="0" fontId="30" fillId="0" borderId="0" xfId="3" applyAlignment="1">
      <alignment horizontal="center"/>
    </xf>
    <xf numFmtId="178" fontId="30" fillId="0" borderId="0" xfId="3" applyNumberFormat="1"/>
    <xf numFmtId="0" fontId="30" fillId="0" borderId="28" xfId="3" applyBorder="1" applyAlignment="1">
      <alignment horizontal="center" vertical="center" textRotation="255"/>
    </xf>
    <xf numFmtId="0" fontId="30" fillId="0" borderId="29" xfId="3" applyBorder="1" applyAlignment="1">
      <alignment horizontal="center" vertical="center" textRotation="255" shrinkToFit="1"/>
    </xf>
    <xf numFmtId="0" fontId="30" fillId="0" borderId="29" xfId="3" applyBorder="1" applyAlignment="1">
      <alignment horizontal="center" vertical="center" textRotation="255"/>
    </xf>
    <xf numFmtId="0" fontId="30" fillId="0" borderId="30" xfId="3" applyBorder="1" applyAlignment="1">
      <alignment horizontal="center" vertical="center" textRotation="255"/>
    </xf>
    <xf numFmtId="40" fontId="31" fillId="6" borderId="31" xfId="2" applyNumberFormat="1" applyFont="1" applyFill="1" applyBorder="1" applyAlignment="1">
      <alignment horizontal="center" vertical="center" textRotation="255" shrinkToFit="1"/>
    </xf>
    <xf numFmtId="40" fontId="31" fillId="6" borderId="34" xfId="2" applyNumberFormat="1" applyFont="1" applyFill="1" applyBorder="1" applyAlignment="1">
      <alignment horizontal="center" vertical="center" textRotation="255"/>
    </xf>
    <xf numFmtId="178" fontId="30" fillId="0" borderId="31" xfId="3" applyNumberFormat="1" applyBorder="1" applyAlignment="1">
      <alignment horizontal="center" vertical="center" textRotation="255" wrapText="1"/>
    </xf>
    <xf numFmtId="0" fontId="31" fillId="0" borderId="32" xfId="3" applyFont="1" applyBorder="1" applyAlignment="1">
      <alignment horizontal="center" vertical="center" textRotation="255"/>
    </xf>
    <xf numFmtId="0" fontId="30" fillId="0" borderId="33" xfId="3" applyBorder="1" applyAlignment="1">
      <alignment horizontal="center" vertical="center" textRotation="255"/>
    </xf>
    <xf numFmtId="0" fontId="31" fillId="0" borderId="28" xfId="3" applyFont="1" applyBorder="1" applyAlignment="1">
      <alignment horizontal="center" vertical="center" textRotation="255" shrinkToFit="1"/>
    </xf>
    <xf numFmtId="0" fontId="30" fillId="0" borderId="30" xfId="3" applyBorder="1" applyAlignment="1">
      <alignment horizontal="center" vertical="center" textRotation="255" shrinkToFit="1"/>
    </xf>
    <xf numFmtId="0" fontId="31" fillId="0" borderId="13" xfId="0" applyFont="1" applyBorder="1" applyAlignment="1">
      <alignment vertical="center" shrinkToFit="1"/>
    </xf>
    <xf numFmtId="0" fontId="30" fillId="0" borderId="13" xfId="3" applyBorder="1" applyAlignment="1">
      <alignment horizontal="center" vertical="center"/>
    </xf>
    <xf numFmtId="176" fontId="30" fillId="6" borderId="35" xfId="3" applyNumberFormat="1" applyFill="1" applyBorder="1" applyAlignment="1">
      <alignment horizontal="right" vertical="center"/>
    </xf>
    <xf numFmtId="182" fontId="30" fillId="0" borderId="35" xfId="2" applyNumberFormat="1" applyFont="1" applyFill="1" applyBorder="1" applyAlignment="1">
      <alignment vertical="center"/>
    </xf>
    <xf numFmtId="0" fontId="30" fillId="0" borderId="58" xfId="3" applyBorder="1" applyAlignment="1">
      <alignment horizontal="center" vertical="center"/>
    </xf>
    <xf numFmtId="0" fontId="30" fillId="0" borderId="14" xfId="3" applyBorder="1" applyAlignment="1">
      <alignment horizontal="center" vertical="center"/>
    </xf>
    <xf numFmtId="176" fontId="30" fillId="6" borderId="36" xfId="3" applyNumberFormat="1" applyFill="1" applyBorder="1" applyAlignment="1">
      <alignment horizontal="right" vertical="center"/>
    </xf>
    <xf numFmtId="182" fontId="30" fillId="0" borderId="36" xfId="2" applyNumberFormat="1" applyFont="1" applyFill="1" applyBorder="1" applyAlignment="1">
      <alignment vertical="center"/>
    </xf>
    <xf numFmtId="0" fontId="30" fillId="0" borderId="10" xfId="3" applyBorder="1" applyAlignment="1">
      <alignment horizontal="center" vertical="center"/>
    </xf>
    <xf numFmtId="0" fontId="30" fillId="0" borderId="8" xfId="3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5" xfId="3" applyFont="1" applyBorder="1" applyAlignment="1">
      <alignment vertical="center" shrinkToFit="1"/>
    </xf>
    <xf numFmtId="181" fontId="31" fillId="6" borderId="36" xfId="0" applyNumberFormat="1" applyFont="1" applyFill="1" applyBorder="1">
      <alignment vertical="center"/>
    </xf>
    <xf numFmtId="0" fontId="0" fillId="0" borderId="5" xfId="0" applyBorder="1" applyAlignment="1">
      <alignment vertical="center" shrinkToFit="1"/>
    </xf>
    <xf numFmtId="176" fontId="30" fillId="6" borderId="41" xfId="3" applyNumberFormat="1" applyFill="1" applyBorder="1" applyAlignment="1">
      <alignment horizontal="right" vertical="center"/>
    </xf>
    <xf numFmtId="182" fontId="30" fillId="0" borderId="41" xfId="2" applyNumberFormat="1" applyFont="1" applyFill="1" applyBorder="1" applyAlignment="1">
      <alignment vertical="center"/>
    </xf>
    <xf numFmtId="0" fontId="30" fillId="0" borderId="43" xfId="3" applyBorder="1" applyAlignment="1">
      <alignment horizontal="center" vertical="center"/>
    </xf>
    <xf numFmtId="0" fontId="30" fillId="0" borderId="40" xfId="3" applyBorder="1" applyAlignment="1">
      <alignment horizontal="center" vertical="center"/>
    </xf>
    <xf numFmtId="176" fontId="30" fillId="0" borderId="0" xfId="3" applyNumberFormat="1" applyAlignment="1">
      <alignment vertical="center"/>
    </xf>
    <xf numFmtId="0" fontId="30" fillId="0" borderId="0" xfId="3" applyAlignment="1">
      <alignment horizontal="center" vertical="center"/>
    </xf>
    <xf numFmtId="178" fontId="31" fillId="0" borderId="0" xfId="0" applyNumberFormat="1" applyFont="1">
      <alignment vertical="center"/>
    </xf>
    <xf numFmtId="0" fontId="30" fillId="0" borderId="28" xfId="3" applyBorder="1" applyAlignment="1">
      <alignment horizontal="center" vertical="center" textRotation="255" wrapText="1"/>
    </xf>
    <xf numFmtId="0" fontId="30" fillId="0" borderId="33" xfId="3" applyBorder="1" applyAlignment="1">
      <alignment horizontal="center" vertical="center" textRotation="255" wrapText="1"/>
    </xf>
    <xf numFmtId="0" fontId="30" fillId="0" borderId="28" xfId="3" applyBorder="1" applyAlignment="1">
      <alignment horizontal="center" vertical="center" textRotation="255" wrapText="1" shrinkToFit="1"/>
    </xf>
    <xf numFmtId="0" fontId="30" fillId="0" borderId="30" xfId="3" applyBorder="1" applyAlignment="1">
      <alignment horizontal="center" vertical="center" textRotation="255" wrapText="1"/>
    </xf>
    <xf numFmtId="0" fontId="30" fillId="0" borderId="30" xfId="3" applyBorder="1" applyAlignment="1">
      <alignment horizontal="center" vertical="center" textRotation="255" wrapText="1" shrinkToFit="1"/>
    </xf>
    <xf numFmtId="0" fontId="30" fillId="0" borderId="33" xfId="3" applyBorder="1" applyAlignment="1">
      <alignment horizontal="center" vertical="center" textRotation="255" wrapText="1" shrinkToFit="1"/>
    </xf>
    <xf numFmtId="178" fontId="30" fillId="0" borderId="0" xfId="2" applyNumberFormat="1" applyFont="1" applyFill="1" applyBorder="1" applyAlignment="1"/>
    <xf numFmtId="0" fontId="31" fillId="0" borderId="38" xfId="0" applyFont="1" applyBorder="1">
      <alignment vertical="center"/>
    </xf>
    <xf numFmtId="179" fontId="30" fillId="0" borderId="14" xfId="2" applyNumberFormat="1" applyFont="1" applyFill="1" applyBorder="1" applyAlignment="1"/>
    <xf numFmtId="0" fontId="30" fillId="0" borderId="14" xfId="2" applyNumberFormat="1" applyFont="1" applyFill="1" applyBorder="1" applyAlignment="1"/>
    <xf numFmtId="0" fontId="31" fillId="0" borderId="43" xfId="0" applyFont="1" applyBorder="1">
      <alignment vertical="center"/>
    </xf>
    <xf numFmtId="0" fontId="31" fillId="0" borderId="42" xfId="0" applyFont="1" applyBorder="1">
      <alignment vertical="center"/>
    </xf>
    <xf numFmtId="179" fontId="30" fillId="0" borderId="59" xfId="2" applyNumberFormat="1" applyFont="1" applyFill="1" applyBorder="1" applyAlignment="1"/>
    <xf numFmtId="0" fontId="31" fillId="0" borderId="42" xfId="0" applyFont="1" applyBorder="1" applyAlignment="1"/>
    <xf numFmtId="0" fontId="31" fillId="0" borderId="3" xfId="0" applyFont="1" applyBorder="1">
      <alignment vertical="center"/>
    </xf>
    <xf numFmtId="179" fontId="31" fillId="0" borderId="8" xfId="0" applyNumberFormat="1" applyFont="1" applyBorder="1">
      <alignment vertical="center"/>
    </xf>
    <xf numFmtId="0" fontId="31" fillId="0" borderId="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37" xfId="0" applyFont="1" applyBorder="1">
      <alignment vertical="center"/>
    </xf>
    <xf numFmtId="179" fontId="31" fillId="0" borderId="5" xfId="0" applyNumberFormat="1" applyFont="1" applyBorder="1">
      <alignment vertical="center"/>
    </xf>
    <xf numFmtId="0" fontId="31" fillId="0" borderId="37" xfId="0" applyFont="1" applyBorder="1" applyAlignment="1"/>
    <xf numFmtId="179" fontId="31" fillId="0" borderId="5" xfId="0" applyNumberFormat="1" applyFont="1" applyBorder="1" applyAlignment="1"/>
    <xf numFmtId="180" fontId="31" fillId="0" borderId="8" xfId="0" applyNumberFormat="1" applyFont="1" applyBorder="1">
      <alignment vertical="center"/>
    </xf>
    <xf numFmtId="0" fontId="31" fillId="0" borderId="17" xfId="0" applyFont="1" applyBorder="1">
      <alignment vertical="center"/>
    </xf>
    <xf numFmtId="179" fontId="31" fillId="0" borderId="16" xfId="0" applyNumberFormat="1" applyFont="1" applyBorder="1">
      <alignment vertical="center"/>
    </xf>
    <xf numFmtId="0" fontId="31" fillId="0" borderId="16" xfId="0" applyFont="1" applyBorder="1">
      <alignment vertical="center"/>
    </xf>
    <xf numFmtId="0" fontId="31" fillId="0" borderId="46" xfId="0" applyFont="1" applyBorder="1">
      <alignment vertical="center"/>
    </xf>
    <xf numFmtId="0" fontId="31" fillId="0" borderId="53" xfId="0" applyFont="1" applyBorder="1">
      <alignment vertical="center"/>
    </xf>
    <xf numFmtId="179" fontId="31" fillId="0" borderId="45" xfId="0" applyNumberFormat="1" applyFont="1" applyBorder="1">
      <alignment vertical="center"/>
    </xf>
    <xf numFmtId="0" fontId="31" fillId="0" borderId="53" xfId="0" applyFont="1" applyBorder="1" applyAlignment="1"/>
    <xf numFmtId="179" fontId="31" fillId="0" borderId="45" xfId="0" applyNumberFormat="1" applyFont="1" applyBorder="1" applyAlignment="1"/>
    <xf numFmtId="0" fontId="5" fillId="4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0" fillId="0" borderId="28" xfId="0" applyFont="1" applyBorder="1" applyAlignment="1">
      <alignment horizontal="center" vertical="center" textRotation="255"/>
    </xf>
    <xf numFmtId="0" fontId="30" fillId="0" borderId="29" xfId="0" applyFont="1" applyBorder="1" applyAlignment="1">
      <alignment horizontal="center" vertical="center" textRotation="255"/>
    </xf>
    <xf numFmtId="0" fontId="30" fillId="0" borderId="30" xfId="0" applyFont="1" applyBorder="1" applyAlignment="1">
      <alignment horizontal="center" vertical="center" textRotation="255"/>
    </xf>
    <xf numFmtId="40" fontId="0" fillId="6" borderId="31" xfId="2" applyNumberFormat="1" applyFont="1" applyFill="1" applyBorder="1" applyAlignment="1">
      <alignment horizontal="center" vertical="center" textRotation="255" shrinkToFit="1"/>
    </xf>
    <xf numFmtId="40" fontId="0" fillId="6" borderId="31" xfId="2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30" fillId="0" borderId="33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 shrinkToFit="1"/>
    </xf>
    <xf numFmtId="0" fontId="0" fillId="0" borderId="28" xfId="3" applyFont="1" applyBorder="1" applyAlignment="1">
      <alignment horizontal="center" vertical="center" textRotation="255" shrinkToFit="1"/>
    </xf>
    <xf numFmtId="0" fontId="30" fillId="0" borderId="34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0" fillId="6" borderId="35" xfId="0" applyNumberForma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183" fontId="30" fillId="0" borderId="14" xfId="3" applyNumberFormat="1" applyBorder="1" applyAlignment="1">
      <alignment horizontal="center" vertical="center"/>
    </xf>
    <xf numFmtId="178" fontId="0" fillId="6" borderId="36" xfId="0" applyNumberFormat="1" applyFill="1" applyBorder="1" applyAlignment="1">
      <alignment horizontal="right" vertical="center"/>
    </xf>
    <xf numFmtId="176" fontId="0" fillId="6" borderId="36" xfId="0" applyNumberFormat="1" applyFill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183" fontId="30" fillId="0" borderId="8" xfId="3" applyNumberFormat="1" applyBorder="1" applyAlignment="1">
      <alignment horizontal="center" vertical="center"/>
    </xf>
    <xf numFmtId="178" fontId="0" fillId="6" borderId="41" xfId="0" applyNumberFormat="1" applyFill="1" applyBorder="1" applyAlignment="1">
      <alignment horizontal="right" vertical="center"/>
    </xf>
    <xf numFmtId="176" fontId="0" fillId="6" borderId="41" xfId="0" applyNumberFormat="1" applyFill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0" fontId="30" fillId="0" borderId="38" xfId="0" applyFont="1" applyBorder="1" applyAlignment="1">
      <alignment horizontal="center" vertical="center"/>
    </xf>
    <xf numFmtId="183" fontId="30" fillId="0" borderId="40" xfId="3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178" fontId="0" fillId="6" borderId="0" xfId="0" applyNumberFormat="1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0" fillId="0" borderId="0" xfId="0" applyFont="1" applyAlignment="1">
      <alignment horizontal="center" vertical="center"/>
    </xf>
    <xf numFmtId="183" fontId="30" fillId="0" borderId="0" xfId="3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right" vertical="center"/>
    </xf>
    <xf numFmtId="183" fontId="30" fillId="0" borderId="0" xfId="3" applyNumberFormat="1" applyAlignment="1">
      <alignment horizontal="right" vertical="center"/>
    </xf>
    <xf numFmtId="0" fontId="30" fillId="0" borderId="0" xfId="0" applyFont="1" applyAlignment="1">
      <alignment horizontal="right" vertical="center"/>
    </xf>
    <xf numFmtId="185" fontId="30" fillId="0" borderId="0" xfId="3" applyNumberFormat="1" applyAlignment="1">
      <alignment horizontal="center" vertical="center"/>
    </xf>
    <xf numFmtId="176" fontId="30" fillId="0" borderId="0" xfId="0" applyNumberFormat="1" applyFont="1">
      <alignment vertical="center"/>
    </xf>
    <xf numFmtId="0" fontId="30" fillId="0" borderId="28" xfId="0" applyFont="1" applyBorder="1" applyAlignment="1">
      <alignment horizontal="center" vertical="center" textRotation="255" wrapText="1"/>
    </xf>
    <xf numFmtId="0" fontId="43" fillId="0" borderId="28" xfId="0" applyFont="1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/>
    </xf>
    <xf numFmtId="179" fontId="30" fillId="0" borderId="40" xfId="2" applyNumberFormat="1" applyFont="1" applyFill="1" applyBorder="1" applyAlignment="1"/>
    <xf numFmtId="0" fontId="0" fillId="0" borderId="38" xfId="0" applyBorder="1">
      <alignment vertical="center"/>
    </xf>
    <xf numFmtId="179" fontId="30" fillId="0" borderId="60" xfId="2" applyNumberFormat="1" applyFont="1" applyFill="1" applyBorder="1" applyAlignment="1"/>
    <xf numFmtId="0" fontId="0" fillId="0" borderId="38" xfId="0" applyBorder="1" applyAlignment="1"/>
    <xf numFmtId="0" fontId="0" fillId="0" borderId="43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3" xfId="0" applyBorder="1" applyAlignment="1"/>
    <xf numFmtId="179" fontId="0" fillId="0" borderId="8" xfId="0" applyNumberFormat="1" applyBorder="1" applyAlignment="1"/>
    <xf numFmtId="0" fontId="0" fillId="0" borderId="10" xfId="0" applyBorder="1" applyAlignment="1">
      <alignment horizontal="center" vertical="center"/>
    </xf>
    <xf numFmtId="179" fontId="0" fillId="0" borderId="40" xfId="0" applyNumberFormat="1" applyBorder="1" applyAlignment="1"/>
    <xf numFmtId="179" fontId="0" fillId="0" borderId="40" xfId="0" applyNumberFormat="1" applyBorder="1">
      <alignment vertical="center"/>
    </xf>
    <xf numFmtId="179" fontId="0" fillId="0" borderId="61" xfId="0" applyNumberFormat="1" applyBorder="1">
      <alignment vertical="center"/>
    </xf>
    <xf numFmtId="179" fontId="0" fillId="0" borderId="61" xfId="0" applyNumberFormat="1" applyBorder="1" applyAlignment="1"/>
    <xf numFmtId="180" fontId="0" fillId="0" borderId="8" xfId="0" applyNumberFormat="1" applyBorder="1">
      <alignment vertical="center"/>
    </xf>
    <xf numFmtId="180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9" fontId="0" fillId="0" borderId="44" xfId="0" applyNumberFormat="1" applyBorder="1">
      <alignment vertical="center"/>
    </xf>
    <xf numFmtId="0" fontId="0" fillId="0" borderId="11" xfId="0" applyBorder="1" applyAlignment="1"/>
    <xf numFmtId="179" fontId="0" fillId="0" borderId="44" xfId="0" applyNumberFormat="1" applyBorder="1" applyAlignment="1"/>
    <xf numFmtId="17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9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/>
    <xf numFmtId="179" fontId="0" fillId="0" borderId="63" xfId="0" applyNumberFormat="1" applyBorder="1" applyAlignment="1"/>
    <xf numFmtId="0" fontId="0" fillId="0" borderId="62" xfId="0" applyBorder="1" applyAlignment="1">
      <alignment horizontal="center" vertical="center"/>
    </xf>
    <xf numFmtId="179" fontId="0" fillId="0" borderId="63" xfId="0" applyNumberFormat="1" applyBorder="1">
      <alignment vertical="center"/>
    </xf>
    <xf numFmtId="0" fontId="0" fillId="0" borderId="17" xfId="0" applyBorder="1" applyAlignment="1"/>
    <xf numFmtId="179" fontId="0" fillId="0" borderId="16" xfId="0" applyNumberFormat="1" applyBorder="1" applyAlignment="1"/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44" fillId="0" borderId="0" xfId="0" applyFont="1" applyAlignment="1">
      <alignment horizontal="left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4" fillId="0" borderId="65" xfId="0" applyFont="1" applyBorder="1" applyAlignment="1">
      <alignment horizontal="left" vertical="center" wrapText="1" shrinkToFit="1"/>
    </xf>
    <xf numFmtId="0" fontId="34" fillId="0" borderId="66" xfId="0" applyFont="1" applyBorder="1" applyAlignment="1">
      <alignment horizontal="left" vertical="center" wrapText="1" shrinkToFit="1"/>
    </xf>
    <xf numFmtId="0" fontId="34" fillId="0" borderId="43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7" fontId="0" fillId="0" borderId="69" xfId="0" applyNumberFormat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/>
    </xf>
    <xf numFmtId="0" fontId="18" fillId="4" borderId="0" xfId="0" applyFont="1" applyFill="1" applyAlignment="1">
      <alignment horizontal="right" vertical="top"/>
    </xf>
    <xf numFmtId="0" fontId="47" fillId="4" borderId="0" xfId="0" applyFont="1" applyFill="1" applyAlignment="1">
      <alignment horizontal="left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48" fillId="4" borderId="3" xfId="0" quotePrefix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177" fontId="48" fillId="4" borderId="1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177" fontId="48" fillId="4" borderId="15" xfId="0" applyNumberFormat="1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48" fillId="4" borderId="33" xfId="0" applyFont="1" applyFill="1" applyBorder="1" applyAlignment="1">
      <alignment horizontal="center" vertical="center"/>
    </xf>
    <xf numFmtId="0" fontId="20" fillId="4" borderId="7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top"/>
    </xf>
    <xf numFmtId="0" fontId="20" fillId="4" borderId="77" xfId="0" applyFont="1" applyFill="1" applyBorder="1" applyAlignment="1">
      <alignment horizontal="left" vertical="center"/>
    </xf>
    <xf numFmtId="0" fontId="20" fillId="4" borderId="77" xfId="0" applyFont="1" applyFill="1" applyBorder="1" applyAlignment="1">
      <alignment horizontal="right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right" vertical="center"/>
    </xf>
    <xf numFmtId="0" fontId="20" fillId="4" borderId="8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20" fillId="4" borderId="0" xfId="0" applyFont="1" applyFill="1" applyAlignment="1">
      <alignment horizontal="right"/>
    </xf>
    <xf numFmtId="0" fontId="1" fillId="4" borderId="5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6" fillId="4" borderId="81" xfId="0" quotePrefix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177" fontId="6" fillId="4" borderId="81" xfId="0" applyNumberFormat="1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6" fillId="4" borderId="83" xfId="0" quotePrefix="1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177" fontId="6" fillId="4" borderId="83" xfId="0" applyNumberFormat="1" applyFont="1" applyFill="1" applyBorder="1" applyAlignment="1">
      <alignment horizontal="center" vertical="center"/>
    </xf>
    <xf numFmtId="0" fontId="6" fillId="4" borderId="84" xfId="0" quotePrefix="1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177" fontId="6" fillId="4" borderId="84" xfId="0" applyNumberFormat="1" applyFont="1" applyFill="1" applyBorder="1" applyAlignment="1">
      <alignment horizontal="center" vertical="center"/>
    </xf>
    <xf numFmtId="0" fontId="20" fillId="4" borderId="8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39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/>
    </xf>
    <xf numFmtId="176" fontId="0" fillId="5" borderId="39" xfId="0" applyNumberFormat="1" applyFill="1" applyBorder="1" applyAlignment="1">
      <alignment horizontal="center" vertical="center"/>
    </xf>
    <xf numFmtId="177" fontId="0" fillId="5" borderId="39" xfId="0" applyNumberFormat="1" applyFill="1" applyBorder="1" applyAlignment="1">
      <alignment horizontal="center" vertical="center"/>
    </xf>
    <xf numFmtId="177" fontId="0" fillId="5" borderId="40" xfId="0" applyNumberForma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shrinkToFit="1"/>
    </xf>
    <xf numFmtId="0" fontId="49" fillId="0" borderId="46" xfId="0" applyFont="1" applyBorder="1" applyAlignment="1">
      <alignment horizontal="center" vertical="center" shrinkToFit="1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shrinkToFit="1"/>
    </xf>
    <xf numFmtId="0" fontId="49" fillId="0" borderId="43" xfId="0" applyFont="1" applyBorder="1" applyAlignment="1">
      <alignment horizontal="center" vertical="center" shrinkToFit="1"/>
    </xf>
    <xf numFmtId="0" fontId="49" fillId="0" borderId="3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20" fillId="4" borderId="73" xfId="0" applyFont="1" applyFill="1" applyBorder="1">
      <alignment vertical="center"/>
    </xf>
    <xf numFmtId="0" fontId="20" fillId="4" borderId="74" xfId="0" applyFont="1" applyFill="1" applyBorder="1">
      <alignment vertical="center"/>
    </xf>
    <xf numFmtId="0" fontId="1" fillId="4" borderId="75" xfId="0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right" vertical="top"/>
    </xf>
    <xf numFmtId="0" fontId="1" fillId="4" borderId="77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right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39" fillId="0" borderId="3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wrapText="1" shrinkToFit="1"/>
    </xf>
    <xf numFmtId="0" fontId="36" fillId="0" borderId="0" xfId="0" applyFont="1" applyAlignment="1">
      <alignment horizontal="center" wrapText="1" shrinkToFit="1"/>
    </xf>
    <xf numFmtId="176" fontId="30" fillId="0" borderId="39" xfId="0" applyNumberFormat="1" applyFont="1" applyBorder="1">
      <alignment vertical="center"/>
    </xf>
    <xf numFmtId="176" fontId="30" fillId="0" borderId="1" xfId="0" applyNumberFormat="1" applyFont="1" applyBorder="1">
      <alignment vertical="center"/>
    </xf>
    <xf numFmtId="176" fontId="30" fillId="0" borderId="39" xfId="3" applyNumberFormat="1" applyBorder="1" applyAlignment="1">
      <alignment vertical="center"/>
    </xf>
    <xf numFmtId="0" fontId="31" fillId="0" borderId="59" xfId="3" applyFont="1" applyBorder="1" applyAlignment="1">
      <alignment vertical="center" shrinkToFit="1"/>
    </xf>
    <xf numFmtId="181" fontId="31" fillId="6" borderId="35" xfId="0" applyNumberFormat="1" applyFont="1" applyFill="1" applyBorder="1">
      <alignment vertical="center"/>
    </xf>
    <xf numFmtId="176" fontId="30" fillId="0" borderId="1" xfId="3" applyNumberFormat="1" applyBorder="1" applyAlignment="1">
      <alignment vertical="center"/>
    </xf>
    <xf numFmtId="0" fontId="31" fillId="0" borderId="60" xfId="3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57" xfId="0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76" fontId="30" fillId="0" borderId="38" xfId="0" applyNumberFormat="1" applyFont="1" applyBorder="1">
      <alignment vertical="center"/>
    </xf>
    <xf numFmtId="176" fontId="30" fillId="0" borderId="3" xfId="0" applyNumberFormat="1" applyFont="1" applyBorder="1">
      <alignment vertical="center"/>
    </xf>
    <xf numFmtId="176" fontId="30" fillId="0" borderId="17" xfId="0" applyNumberFormat="1" applyFont="1" applyBorder="1">
      <alignment vertical="center"/>
    </xf>
    <xf numFmtId="0" fontId="31" fillId="0" borderId="57" xfId="0" applyFont="1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178" fontId="0" fillId="6" borderId="86" xfId="0" applyNumberFormat="1" applyFill="1" applyBorder="1" applyAlignment="1">
      <alignment horizontal="right" vertical="center"/>
    </xf>
    <xf numFmtId="176" fontId="0" fillId="6" borderId="86" xfId="0" applyNumberFormat="1" applyFill="1" applyBorder="1" applyAlignment="1">
      <alignment horizontal="right" vertical="center"/>
    </xf>
    <xf numFmtId="178" fontId="0" fillId="0" borderId="88" xfId="0" applyNumberFormat="1" applyBorder="1" applyAlignment="1">
      <alignment horizontal="right" vertical="center"/>
    </xf>
    <xf numFmtId="183" fontId="30" fillId="0" borderId="63" xfId="3" applyNumberFormat="1" applyBorder="1" applyAlignment="1">
      <alignment horizontal="center" vertical="center"/>
    </xf>
    <xf numFmtId="176" fontId="30" fillId="0" borderId="62" xfId="0" applyNumberFormat="1" applyFont="1" applyBorder="1">
      <alignment vertical="center"/>
    </xf>
    <xf numFmtId="0" fontId="31" fillId="0" borderId="15" xfId="0" applyFont="1" applyBorder="1">
      <alignment vertical="center"/>
    </xf>
    <xf numFmtId="0" fontId="0" fillId="0" borderId="16" xfId="0" applyBorder="1" applyAlignment="1">
      <alignment vertical="center" shrinkToFit="1"/>
    </xf>
    <xf numFmtId="178" fontId="0" fillId="6" borderId="89" xfId="0" applyNumberFormat="1" applyFill="1" applyBorder="1" applyAlignment="1">
      <alignment horizontal="right" vertical="center"/>
    </xf>
    <xf numFmtId="176" fontId="0" fillId="6" borderId="89" xfId="0" applyNumberFormat="1" applyFill="1" applyBorder="1" applyAlignment="1">
      <alignment horizontal="right" vertical="center"/>
    </xf>
    <xf numFmtId="178" fontId="0" fillId="0" borderId="53" xfId="0" applyNumberFormat="1" applyBorder="1" applyAlignment="1">
      <alignment horizontal="right" vertical="center"/>
    </xf>
    <xf numFmtId="183" fontId="30" fillId="0" borderId="16" xfId="3" applyNumberFormat="1" applyBorder="1" applyAlignment="1">
      <alignment horizontal="center" vertical="center"/>
    </xf>
    <xf numFmtId="176" fontId="30" fillId="0" borderId="38" xfId="3" applyNumberFormat="1" applyBorder="1" applyAlignment="1">
      <alignment vertical="center"/>
    </xf>
    <xf numFmtId="176" fontId="30" fillId="0" borderId="3" xfId="3" applyNumberFormat="1" applyBorder="1" applyAlignment="1">
      <alignment vertical="center"/>
    </xf>
    <xf numFmtId="176" fontId="30" fillId="0" borderId="17" xfId="3" applyNumberFormat="1" applyBorder="1" applyAlignment="1">
      <alignment vertical="center"/>
    </xf>
    <xf numFmtId="0" fontId="30" fillId="0" borderId="57" xfId="3" applyBorder="1" applyAlignment="1">
      <alignment horizontal="center" vertical="center"/>
    </xf>
    <xf numFmtId="0" fontId="31" fillId="0" borderId="63" xfId="3" applyFont="1" applyBorder="1" applyAlignment="1">
      <alignment vertical="center" shrinkToFit="1"/>
    </xf>
    <xf numFmtId="181" fontId="31" fillId="6" borderId="89" xfId="0" applyNumberFormat="1" applyFont="1" applyFill="1" applyBorder="1">
      <alignment vertical="center"/>
    </xf>
    <xf numFmtId="176" fontId="30" fillId="6" borderId="86" xfId="3" applyNumberFormat="1" applyFill="1" applyBorder="1" applyAlignment="1">
      <alignment horizontal="right" vertical="center"/>
    </xf>
    <xf numFmtId="182" fontId="30" fillId="0" borderId="89" xfId="2" applyNumberFormat="1" applyFont="1" applyFill="1" applyBorder="1" applyAlignment="1">
      <alignment vertical="center"/>
    </xf>
    <xf numFmtId="0" fontId="30" fillId="0" borderId="87" xfId="3" applyBorder="1" applyAlignment="1">
      <alignment horizontal="center" vertical="center"/>
    </xf>
    <xf numFmtId="0" fontId="30" fillId="0" borderId="63" xfId="3" applyBorder="1" applyAlignment="1">
      <alignment horizontal="center" vertical="center"/>
    </xf>
    <xf numFmtId="181" fontId="31" fillId="6" borderId="41" xfId="0" applyNumberFormat="1" applyFont="1" applyFill="1" applyBorder="1">
      <alignment vertical="center"/>
    </xf>
    <xf numFmtId="0" fontId="31" fillId="0" borderId="15" xfId="0" applyFont="1" applyBorder="1" applyAlignment="1">
      <alignment vertical="center" shrinkToFit="1"/>
    </xf>
    <xf numFmtId="0" fontId="30" fillId="0" borderId="15" xfId="3" applyBorder="1" applyAlignment="1">
      <alignment horizontal="center" vertical="center"/>
    </xf>
    <xf numFmtId="0" fontId="31" fillId="0" borderId="16" xfId="3" applyFont="1" applyBorder="1" applyAlignment="1">
      <alignment vertical="center" shrinkToFit="1"/>
    </xf>
    <xf numFmtId="176" fontId="30" fillId="6" borderId="89" xfId="3" applyNumberFormat="1" applyFill="1" applyBorder="1" applyAlignment="1">
      <alignment horizontal="right" vertical="center"/>
    </xf>
    <xf numFmtId="0" fontId="30" fillId="0" borderId="46" xfId="3" applyBorder="1" applyAlignment="1">
      <alignment horizontal="center" vertical="center"/>
    </xf>
    <xf numFmtId="0" fontId="30" fillId="0" borderId="16" xfId="3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39" fillId="7" borderId="5" xfId="0" applyFont="1" applyFill="1" applyBorder="1" applyAlignment="1">
      <alignment horizontal="left" vertical="center" wrapText="1"/>
    </xf>
    <xf numFmtId="0" fontId="39" fillId="7" borderId="25" xfId="0" applyFont="1" applyFill="1" applyBorder="1" applyAlignment="1">
      <alignment horizontal="left" vertical="center"/>
    </xf>
    <xf numFmtId="0" fontId="39" fillId="7" borderId="10" xfId="0" applyFont="1" applyFill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7" borderId="48" xfId="0" applyFont="1" applyFill="1" applyBorder="1" applyAlignment="1">
      <alignment horizontal="center" wrapText="1" shrinkToFit="1"/>
    </xf>
    <xf numFmtId="0" fontId="35" fillId="7" borderId="49" xfId="0" applyFont="1" applyFill="1" applyBorder="1" applyAlignment="1">
      <alignment horizontal="center" wrapText="1" shrinkToFit="1"/>
    </xf>
    <xf numFmtId="0" fontId="35" fillId="7" borderId="39" xfId="0" applyFont="1" applyFill="1" applyBorder="1" applyAlignment="1">
      <alignment horizontal="center" wrapText="1" shrinkToFi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51" fillId="2" borderId="3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top" wrapText="1"/>
    </xf>
    <xf numFmtId="0" fontId="25" fillId="0" borderId="21" xfId="0" applyFont="1" applyBorder="1" applyAlignment="1">
      <alignment vertical="top" wrapText="1"/>
    </xf>
    <xf numFmtId="0" fontId="8" fillId="10" borderId="20" xfId="0" applyFont="1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0" fontId="0" fillId="10" borderId="21" xfId="0" applyFill="1" applyBorder="1" applyAlignment="1">
      <alignment vertical="center" wrapText="1"/>
    </xf>
    <xf numFmtId="0" fontId="8" fillId="9" borderId="20" xfId="0" applyFont="1" applyFill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2" fillId="7" borderId="5" xfId="0" applyFont="1" applyFill="1" applyBorder="1" applyAlignment="1">
      <alignment horizontal="left" vertical="center" wrapText="1"/>
    </xf>
    <xf numFmtId="0" fontId="52" fillId="7" borderId="25" xfId="0" applyFont="1" applyFill="1" applyBorder="1" applyAlignment="1">
      <alignment horizontal="left" vertical="center"/>
    </xf>
    <xf numFmtId="0" fontId="52" fillId="7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" fillId="4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0" fillId="12" borderId="0" xfId="0" applyFont="1" applyFill="1" applyAlignment="1">
      <alignment horizontal="center" vertical="center"/>
    </xf>
    <xf numFmtId="0" fontId="54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/>
    </xf>
    <xf numFmtId="0" fontId="6" fillId="4" borderId="62" xfId="0" quotePrefix="1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6" fillId="4" borderId="38" xfId="0" quotePrefix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46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55" fillId="4" borderId="0" xfId="0" applyFont="1" applyFill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7" xfId="3" applyBorder="1" applyAlignment="1">
      <alignment horizontal="center"/>
    </xf>
    <xf numFmtId="0" fontId="29" fillId="0" borderId="0" xfId="3" applyFont="1" applyAlignment="1">
      <alignment horizontal="center" vertical="center"/>
    </xf>
    <xf numFmtId="0" fontId="30" fillId="11" borderId="27" xfId="3" applyFill="1" applyBorder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CCFF"/>
      <color rgb="FFFF6699"/>
      <color rgb="FFFFFF99"/>
      <color rgb="FFFFFF66"/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0</v>
    <v>8</v>
    <v>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M101"/>
  <sheetViews>
    <sheetView tabSelected="1" topLeftCell="A2" zoomScaleNormal="100" workbookViewId="0">
      <selection activeCell="S4" sqref="S4"/>
    </sheetView>
  </sheetViews>
  <sheetFormatPr defaultColWidth="8.69140625" defaultRowHeight="13.2" x14ac:dyDescent="0.2"/>
  <cols>
    <col min="1" max="1" width="3.15234375" style="2" customWidth="1"/>
    <col min="2" max="2" width="3.61328125" style="2" customWidth="1"/>
    <col min="3" max="4" width="6.61328125" style="2" customWidth="1"/>
    <col min="5" max="5" width="9.61328125" style="2" customWidth="1"/>
    <col min="6" max="6" width="3.61328125" style="2" customWidth="1"/>
    <col min="7" max="7" width="8.61328125" style="2" customWidth="1"/>
    <col min="8" max="8" width="6.61328125" style="2" customWidth="1"/>
    <col min="9" max="9" width="1.61328125" style="2" customWidth="1"/>
    <col min="10" max="10" width="3.61328125" style="2" customWidth="1"/>
    <col min="11" max="12" width="6.61328125" style="2" customWidth="1"/>
    <col min="13" max="13" width="9.61328125" style="2" customWidth="1"/>
    <col min="14" max="14" width="3.61328125" style="2" customWidth="1"/>
    <col min="15" max="15" width="8.61328125" style="2" customWidth="1"/>
    <col min="16" max="16" width="6.61328125" style="2" customWidth="1"/>
    <col min="17" max="17" width="3.4609375" style="2" customWidth="1"/>
    <col min="18" max="20" width="4.69140625" style="2" customWidth="1"/>
    <col min="21" max="24" width="4.53515625" style="2" customWidth="1"/>
    <col min="25" max="25" width="4.69140625" style="2" customWidth="1"/>
    <col min="26" max="26" width="4.53515625" style="2" customWidth="1"/>
    <col min="27" max="27" width="4.69140625" style="2" customWidth="1"/>
    <col min="28" max="31" width="4.53515625" style="2" customWidth="1"/>
    <col min="32" max="32" width="8.69140625" style="2"/>
    <col min="33" max="36" width="4.15234375" style="2" customWidth="1"/>
    <col min="37" max="16384" width="8.69140625" style="2"/>
  </cols>
  <sheetData>
    <row r="1" spans="1:39" ht="9.9" customHeight="1" thickBot="1" x14ac:dyDescent="0.25"/>
    <row r="2" spans="1:39" ht="202.8" customHeight="1" thickTop="1" thickBot="1" x14ac:dyDescent="0.25">
      <c r="A2" s="425" t="s">
        <v>0</v>
      </c>
      <c r="B2" s="428" t="s">
        <v>501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9"/>
      <c r="S2" s="389" t="s">
        <v>502</v>
      </c>
      <c r="T2" s="390"/>
      <c r="U2" s="390"/>
      <c r="V2" s="390"/>
      <c r="W2" s="391"/>
    </row>
    <row r="3" spans="1:39" ht="50.1" customHeight="1" thickTop="1" thickBot="1" x14ac:dyDescent="0.25">
      <c r="A3" s="426"/>
      <c r="B3" s="430" t="s">
        <v>266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2"/>
    </row>
    <row r="4" spans="1:39" ht="218.4" customHeight="1" thickTop="1" thickBot="1" x14ac:dyDescent="0.25">
      <c r="A4" s="427"/>
      <c r="B4" s="433" t="s">
        <v>506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T4" s="98"/>
      <c r="U4" s="98"/>
      <c r="V4" s="98"/>
      <c r="W4" s="98"/>
      <c r="X4" s="98"/>
      <c r="Y4" s="98"/>
    </row>
    <row r="5" spans="1:39" ht="9.9" customHeight="1" thickTop="1" thickBot="1" x14ac:dyDescent="0.25">
      <c r="T5" s="98"/>
      <c r="U5" s="98"/>
      <c r="V5" s="98"/>
      <c r="W5" s="98"/>
      <c r="X5" s="98"/>
      <c r="Y5" s="98"/>
    </row>
    <row r="6" spans="1:39" ht="30" customHeight="1" x14ac:dyDescent="0.2">
      <c r="B6" s="448" t="s">
        <v>1</v>
      </c>
      <c r="C6" s="449"/>
      <c r="D6" s="449"/>
      <c r="E6" s="449"/>
      <c r="F6" s="449"/>
      <c r="G6" s="450"/>
      <c r="H6" s="10"/>
      <c r="I6" s="69"/>
      <c r="J6" s="69"/>
      <c r="K6" s="69"/>
      <c r="L6" s="69"/>
      <c r="M6" s="69"/>
      <c r="N6" s="69"/>
      <c r="O6" s="69"/>
      <c r="P6" s="69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K6" s="2" t="s">
        <v>207</v>
      </c>
    </row>
    <row r="7" spans="1:39" ht="30" customHeight="1" x14ac:dyDescent="0.15">
      <c r="B7" s="452" t="s">
        <v>206</v>
      </c>
      <c r="C7" s="453"/>
      <c r="D7" s="401"/>
      <c r="E7" s="441"/>
      <c r="F7" s="441"/>
      <c r="G7" s="454"/>
      <c r="H7" s="10"/>
      <c r="I7" s="69"/>
      <c r="J7" s="69"/>
      <c r="K7" s="69"/>
      <c r="L7" s="69"/>
      <c r="M7" s="69"/>
      <c r="N7" s="69"/>
      <c r="O7" s="69"/>
      <c r="P7" s="69"/>
      <c r="R7" s="342"/>
      <c r="T7" s="80"/>
      <c r="U7" s="81"/>
      <c r="V7" s="81"/>
      <c r="W7" s="81"/>
      <c r="X7" s="81"/>
      <c r="Y7" s="342"/>
      <c r="Z7" s="80"/>
      <c r="AA7" s="80"/>
      <c r="AB7" s="81"/>
      <c r="AC7" s="81"/>
      <c r="AD7" s="81"/>
      <c r="AE7" s="81"/>
      <c r="AK7" s="2" t="s">
        <v>208</v>
      </c>
    </row>
    <row r="8" spans="1:39" ht="30" customHeight="1" x14ac:dyDescent="0.15">
      <c r="B8" s="452" t="s">
        <v>3</v>
      </c>
      <c r="C8" s="453"/>
      <c r="D8" s="401"/>
      <c r="E8" s="441"/>
      <c r="F8" s="441"/>
      <c r="G8" s="92" t="s">
        <v>4</v>
      </c>
      <c r="H8" s="10"/>
      <c r="I8" s="69"/>
      <c r="J8" s="69"/>
      <c r="K8" s="69"/>
      <c r="L8" s="69"/>
      <c r="M8" s="69"/>
      <c r="N8" s="69"/>
      <c r="O8" s="69"/>
      <c r="P8" s="69"/>
      <c r="R8" s="343"/>
      <c r="T8" s="80"/>
      <c r="U8" s="81"/>
      <c r="V8" s="81"/>
      <c r="W8" s="81"/>
      <c r="X8" s="81"/>
      <c r="Y8" s="343"/>
      <c r="Z8" s="80"/>
      <c r="AA8" s="80"/>
      <c r="AB8" s="81"/>
      <c r="AC8" s="81"/>
      <c r="AD8" s="81"/>
      <c r="AE8" s="81"/>
      <c r="AK8" s="2" t="s">
        <v>209</v>
      </c>
    </row>
    <row r="9" spans="1:39" ht="30" customHeight="1" x14ac:dyDescent="0.2">
      <c r="B9" s="452" t="s">
        <v>5</v>
      </c>
      <c r="C9" s="453"/>
      <c r="D9" s="401"/>
      <c r="E9" s="402"/>
      <c r="F9" s="442" t="s">
        <v>161</v>
      </c>
      <c r="G9" s="443"/>
      <c r="H9" s="10"/>
      <c r="I9" s="69"/>
      <c r="J9" s="69"/>
      <c r="K9" s="69"/>
      <c r="L9" s="69"/>
      <c r="M9" s="69"/>
      <c r="N9" s="69"/>
      <c r="O9" s="69"/>
      <c r="P9" s="69"/>
      <c r="R9" s="421" t="s">
        <v>2</v>
      </c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244"/>
      <c r="AK9" s="2" t="s">
        <v>210</v>
      </c>
    </row>
    <row r="10" spans="1:39" ht="30" customHeight="1" x14ac:dyDescent="0.2">
      <c r="B10" s="439" t="s">
        <v>6</v>
      </c>
      <c r="C10" s="440"/>
      <c r="D10" s="401"/>
      <c r="E10" s="402"/>
      <c r="F10" s="444"/>
      <c r="G10" s="445"/>
      <c r="I10" s="69"/>
      <c r="J10" s="69"/>
      <c r="K10" s="69"/>
      <c r="L10" s="69"/>
      <c r="M10" s="69"/>
      <c r="N10" s="69"/>
      <c r="O10" s="69"/>
      <c r="P10" s="69"/>
      <c r="R10" s="416" t="s">
        <v>268</v>
      </c>
      <c r="S10" s="416" t="s">
        <v>226</v>
      </c>
      <c r="T10" s="408" t="s">
        <v>225</v>
      </c>
      <c r="U10" s="409"/>
      <c r="V10" s="409"/>
      <c r="W10" s="409"/>
      <c r="X10" s="409"/>
      <c r="Y10" s="416" t="s">
        <v>268</v>
      </c>
      <c r="Z10" s="416" t="s">
        <v>226</v>
      </c>
      <c r="AA10" s="245"/>
      <c r="AB10" s="246"/>
      <c r="AC10" s="246"/>
      <c r="AD10" s="246"/>
      <c r="AE10" s="251"/>
    </row>
    <row r="11" spans="1:39" ht="30" customHeight="1" x14ac:dyDescent="0.2">
      <c r="B11" s="439" t="s">
        <v>162</v>
      </c>
      <c r="C11" s="440"/>
      <c r="D11" s="401"/>
      <c r="E11" s="402"/>
      <c r="F11" s="444"/>
      <c r="G11" s="445"/>
      <c r="I11" s="69"/>
      <c r="J11" s="69"/>
      <c r="K11" s="69"/>
      <c r="L11" s="69"/>
      <c r="M11" s="69"/>
      <c r="N11" s="69"/>
      <c r="O11" s="69"/>
      <c r="P11" s="69"/>
      <c r="R11" s="417"/>
      <c r="S11" s="417"/>
      <c r="T11" s="410"/>
      <c r="U11" s="411"/>
      <c r="V11" s="411"/>
      <c r="W11" s="411"/>
      <c r="X11" s="411"/>
      <c r="Y11" s="417"/>
      <c r="Z11" s="417"/>
      <c r="AA11" s="247"/>
      <c r="AB11" s="248"/>
      <c r="AC11" s="248"/>
      <c r="AD11" s="248"/>
      <c r="AE11" s="252"/>
    </row>
    <row r="12" spans="1:39" ht="30" customHeight="1" x14ac:dyDescent="0.2">
      <c r="B12" s="439" t="s">
        <v>7</v>
      </c>
      <c r="C12" s="440"/>
      <c r="D12" s="401"/>
      <c r="E12" s="402"/>
      <c r="F12" s="444"/>
      <c r="G12" s="445"/>
      <c r="H12" s="451"/>
      <c r="I12" s="451"/>
      <c r="J12" s="451"/>
      <c r="K12" s="451"/>
      <c r="L12" s="79"/>
      <c r="M12" s="395"/>
      <c r="N12" s="395"/>
      <c r="O12" s="395"/>
      <c r="P12" s="395"/>
      <c r="R12" s="417"/>
      <c r="S12" s="417"/>
      <c r="T12" s="410"/>
      <c r="U12" s="411"/>
      <c r="V12" s="411"/>
      <c r="W12" s="411"/>
      <c r="X12" s="411"/>
      <c r="Y12" s="417"/>
      <c r="Z12" s="417"/>
      <c r="AA12" s="247"/>
      <c r="AB12" s="248"/>
      <c r="AC12" s="248"/>
      <c r="AD12" s="248"/>
      <c r="AE12" s="252"/>
    </row>
    <row r="13" spans="1:39" ht="30" customHeight="1" thickBot="1" x14ac:dyDescent="0.25">
      <c r="B13" s="437" t="s">
        <v>163</v>
      </c>
      <c r="C13" s="438"/>
      <c r="D13" s="458"/>
      <c r="E13" s="459"/>
      <c r="F13" s="446"/>
      <c r="G13" s="447"/>
      <c r="H13" s="435"/>
      <c r="I13" s="435"/>
      <c r="J13" s="435"/>
      <c r="K13" s="435"/>
      <c r="L13" s="82"/>
      <c r="M13" s="436"/>
      <c r="N13" s="436"/>
      <c r="O13" s="436"/>
      <c r="P13" s="436"/>
      <c r="R13" s="418"/>
      <c r="S13" s="418"/>
      <c r="T13" s="412"/>
      <c r="U13" s="413"/>
      <c r="V13" s="413"/>
      <c r="W13" s="413"/>
      <c r="X13" s="413"/>
      <c r="Y13" s="418"/>
      <c r="Z13" s="418"/>
      <c r="AA13" s="249"/>
      <c r="AB13" s="250"/>
      <c r="AC13" s="250"/>
      <c r="AD13" s="250"/>
      <c r="AE13" s="253"/>
    </row>
    <row r="14" spans="1:39" ht="9.9" customHeight="1" thickBot="1" x14ac:dyDescent="0.25">
      <c r="F14" s="75"/>
      <c r="G14" s="75"/>
    </row>
    <row r="15" spans="1:39" ht="30" customHeight="1" x14ac:dyDescent="0.2">
      <c r="B15" s="455" t="s">
        <v>154</v>
      </c>
      <c r="C15" s="456"/>
      <c r="D15" s="456"/>
      <c r="E15" s="456"/>
      <c r="F15" s="456"/>
      <c r="G15" s="456"/>
      <c r="H15" s="12" t="s">
        <v>9</v>
      </c>
      <c r="J15" s="455" t="s">
        <v>155</v>
      </c>
      <c r="K15" s="456"/>
      <c r="L15" s="456"/>
      <c r="M15" s="456"/>
      <c r="N15" s="456"/>
      <c r="O15" s="456"/>
      <c r="P15" s="14" t="s">
        <v>9</v>
      </c>
      <c r="R15" s="405" t="s">
        <v>11</v>
      </c>
      <c r="S15" s="406"/>
      <c r="T15" s="406"/>
      <c r="U15" s="406"/>
      <c r="V15" s="406"/>
      <c r="W15" s="406"/>
      <c r="X15" s="407"/>
      <c r="Y15" s="405" t="s">
        <v>12</v>
      </c>
      <c r="Z15" s="406"/>
      <c r="AA15" s="406"/>
      <c r="AB15" s="406"/>
      <c r="AC15" s="406"/>
      <c r="AD15" s="406"/>
      <c r="AE15" s="407"/>
      <c r="AK15" t="s">
        <v>13</v>
      </c>
      <c r="AL15" s="72">
        <v>2025</v>
      </c>
      <c r="AM15" s="73" t="s">
        <v>14</v>
      </c>
    </row>
    <row r="16" spans="1:39" ht="30" customHeight="1" x14ac:dyDescent="0.2">
      <c r="B16" s="7" t="s">
        <v>15</v>
      </c>
      <c r="C16" s="4" t="s">
        <v>16</v>
      </c>
      <c r="D16" s="4" t="s">
        <v>156</v>
      </c>
      <c r="E16" s="4" t="s">
        <v>17</v>
      </c>
      <c r="F16" s="3" t="s">
        <v>18</v>
      </c>
      <c r="G16" s="9" t="s">
        <v>19</v>
      </c>
      <c r="H16" s="13" t="s">
        <v>20</v>
      </c>
      <c r="J16" s="7" t="s">
        <v>15</v>
      </c>
      <c r="K16" s="4" t="s">
        <v>16</v>
      </c>
      <c r="L16" s="4" t="s">
        <v>156</v>
      </c>
      <c r="M16" s="4" t="s">
        <v>17</v>
      </c>
      <c r="N16" s="3" t="s">
        <v>18</v>
      </c>
      <c r="O16" s="9" t="s">
        <v>19</v>
      </c>
      <c r="P16" s="13" t="s">
        <v>20</v>
      </c>
      <c r="R16" s="419" t="s">
        <v>267</v>
      </c>
      <c r="S16" s="414" t="s">
        <v>157</v>
      </c>
      <c r="T16" s="414" t="s">
        <v>211</v>
      </c>
      <c r="U16" s="414" t="s">
        <v>212</v>
      </c>
      <c r="V16" s="414" t="s">
        <v>21</v>
      </c>
      <c r="W16" s="414" t="s">
        <v>22</v>
      </c>
      <c r="X16" s="403" t="s">
        <v>23</v>
      </c>
      <c r="Y16" s="419" t="s">
        <v>267</v>
      </c>
      <c r="Z16" s="414" t="s">
        <v>157</v>
      </c>
      <c r="AA16" s="414" t="s">
        <v>211</v>
      </c>
      <c r="AB16" s="414" t="s">
        <v>212</v>
      </c>
      <c r="AC16" s="414" t="s">
        <v>21</v>
      </c>
      <c r="AD16" s="414" t="s">
        <v>22</v>
      </c>
      <c r="AE16" s="403" t="s">
        <v>23</v>
      </c>
      <c r="AK16" s="70" t="s">
        <v>24</v>
      </c>
      <c r="AL16" s="70" t="s">
        <v>25</v>
      </c>
    </row>
    <row r="17" spans="1:38" ht="30" customHeight="1" x14ac:dyDescent="0.2">
      <c r="B17" s="21" t="s">
        <v>26</v>
      </c>
      <c r="C17" s="5">
        <v>1.5</v>
      </c>
      <c r="D17" s="5">
        <v>2.1</v>
      </c>
      <c r="E17" s="5" t="s">
        <v>27</v>
      </c>
      <c r="F17" s="6">
        <v>2</v>
      </c>
      <c r="G17" s="11">
        <v>39378</v>
      </c>
      <c r="H17" s="8" t="s">
        <v>28</v>
      </c>
      <c r="J17" s="21" t="s">
        <v>26</v>
      </c>
      <c r="K17" s="5">
        <v>3.5</v>
      </c>
      <c r="L17" s="5"/>
      <c r="M17" s="5" t="s">
        <v>29</v>
      </c>
      <c r="N17" s="6">
        <v>2</v>
      </c>
      <c r="O17" s="11">
        <v>39225</v>
      </c>
      <c r="P17" s="8" t="s">
        <v>28</v>
      </c>
      <c r="R17" s="420"/>
      <c r="S17" s="415"/>
      <c r="T17" s="415"/>
      <c r="U17" s="415"/>
      <c r="V17" s="415"/>
      <c r="W17" s="415"/>
      <c r="X17" s="404"/>
      <c r="Y17" s="420"/>
      <c r="Z17" s="415"/>
      <c r="AA17" s="415"/>
      <c r="AB17" s="415"/>
      <c r="AC17" s="415"/>
      <c r="AD17" s="415"/>
      <c r="AE17" s="404"/>
      <c r="AK17" s="71">
        <v>15</v>
      </c>
      <c r="AL17" s="3">
        <v>1</v>
      </c>
    </row>
    <row r="18" spans="1:38" ht="30" customHeight="1" x14ac:dyDescent="0.2">
      <c r="B18" s="22">
        <v>1</v>
      </c>
      <c r="C18" s="77"/>
      <c r="D18" s="77"/>
      <c r="E18" s="23"/>
      <c r="F18" s="24"/>
      <c r="G18" s="44"/>
      <c r="H18" s="25"/>
      <c r="J18" s="22">
        <v>1</v>
      </c>
      <c r="K18" s="77"/>
      <c r="L18" s="77"/>
      <c r="M18" s="23"/>
      <c r="N18" s="24"/>
      <c r="O18" s="44"/>
      <c r="P18" s="25"/>
      <c r="R18" s="339">
        <f t="shared" ref="R18:R40" si="0">IFERROR(VLOOKUP(E18,RMS,4,FALSE),0)</f>
        <v>0</v>
      </c>
      <c r="S18" s="316">
        <f t="shared" ref="S18:S40" si="1">IFERROR(VLOOKUP(E18,RMD,4,FALSE),0)</f>
        <v>0</v>
      </c>
      <c r="T18" s="317" t="str">
        <f>IF(C18=R18,"","×")</f>
        <v/>
      </c>
      <c r="U18" s="318" t="str">
        <f>IF(D18=S18,"","×")</f>
        <v/>
      </c>
      <c r="V18" s="318" t="str">
        <f>IF(E18="","",IF(LENB(E18)=10,"","×"))</f>
        <v/>
      </c>
      <c r="W18" s="318" t="str">
        <f>IF(E18="","",IF(COUNTA(E18:H18)=4,"","×"))</f>
        <v/>
      </c>
      <c r="X18" s="319" t="str">
        <f>IF(E18="","",IF(F18-AH18=0,"","×"))</f>
        <v/>
      </c>
      <c r="Y18" s="339">
        <f t="shared" ref="Y18:Y40" si="2">IFERROR(VLOOKUP(M18,RWS,4,FALSE),0)</f>
        <v>0</v>
      </c>
      <c r="Z18" s="316">
        <f t="shared" ref="Z18:Z40" si="3">IFERROR(VLOOKUP(M18,RWD,4,FALSE),0)</f>
        <v>0</v>
      </c>
      <c r="AA18" s="317" t="str">
        <f>IF(K18=Y18,"","×")</f>
        <v/>
      </c>
      <c r="AB18" s="318" t="str">
        <f>IF(L18=Z18,"","×")</f>
        <v/>
      </c>
      <c r="AC18" s="318" t="str">
        <f>IF(M18="","",IF(LENB(M18)=10,"","×"))</f>
        <v/>
      </c>
      <c r="AD18" s="318" t="str">
        <f>IF(M18="","",IF(COUNTA(M18:P18)=4,"","×"))</f>
        <v/>
      </c>
      <c r="AE18" s="319" t="str">
        <f>IF(O18="","",IF(N18-AJ18=0,"","×"))</f>
        <v/>
      </c>
      <c r="AG18" s="2">
        <f>DATEDIF(G18,DATE($AL$15,4,1),"Y")</f>
        <v>125</v>
      </c>
      <c r="AH18" s="2">
        <f>VLOOKUP(AG18,$AK$17:$AL$20,2,TRUE)</f>
        <v>4</v>
      </c>
      <c r="AI18" s="2">
        <f>DATEDIF(O18,DATE($AL$15,4,1),"Y")</f>
        <v>125</v>
      </c>
      <c r="AJ18" s="2">
        <f>VLOOKUP(AI18,$AK$17:$AL$20,2,TRUE)</f>
        <v>4</v>
      </c>
      <c r="AK18" s="71">
        <v>16</v>
      </c>
      <c r="AL18" s="3">
        <v>2</v>
      </c>
    </row>
    <row r="19" spans="1:38" ht="30" customHeight="1" x14ac:dyDescent="0.2">
      <c r="B19" s="22">
        <v>2</v>
      </c>
      <c r="C19" s="77"/>
      <c r="D19" s="77"/>
      <c r="E19" s="23"/>
      <c r="F19" s="24"/>
      <c r="G19" s="44"/>
      <c r="H19" s="25"/>
      <c r="J19" s="22">
        <v>2</v>
      </c>
      <c r="K19" s="77"/>
      <c r="L19" s="77"/>
      <c r="M19" s="23"/>
      <c r="N19" s="24"/>
      <c r="O19" s="44"/>
      <c r="P19" s="25"/>
      <c r="R19" s="339">
        <f t="shared" si="0"/>
        <v>0</v>
      </c>
      <c r="S19" s="316">
        <f t="shared" si="1"/>
        <v>0</v>
      </c>
      <c r="T19" s="317" t="str">
        <f t="shared" ref="T19:T40" si="4">IF(C19=R19,"","×")</f>
        <v/>
      </c>
      <c r="U19" s="318" t="str">
        <f t="shared" ref="U19:U40" si="5">IF(D19=S19,"","×")</f>
        <v/>
      </c>
      <c r="V19" s="318" t="str">
        <f t="shared" ref="V19:V40" si="6">IF(E19="","",IF(LENB(E19)=10,"","×"))</f>
        <v/>
      </c>
      <c r="W19" s="318" t="str">
        <f t="shared" ref="W19:W40" si="7">IF(E19="","",IF(COUNTA(E19:H19)=4,"","×"))</f>
        <v/>
      </c>
      <c r="X19" s="319" t="str">
        <f t="shared" ref="X19:X40" si="8">IF(E19="","",IF(F19-AH19=0,"","×"))</f>
        <v/>
      </c>
      <c r="Y19" s="339">
        <f t="shared" si="2"/>
        <v>0</v>
      </c>
      <c r="Z19" s="316">
        <f t="shared" si="3"/>
        <v>0</v>
      </c>
      <c r="AA19" s="317" t="str">
        <f t="shared" ref="AA19:AA40" si="9">IF(K19=Y19,"","×")</f>
        <v/>
      </c>
      <c r="AB19" s="318" t="str">
        <f t="shared" ref="AB19:AB40" si="10">IF(L19=Z19,"","×")</f>
        <v/>
      </c>
      <c r="AC19" s="318" t="str">
        <f t="shared" ref="AC19:AC40" si="11">IF(M19="","",IF(LENB(M19)=10,"","×"))</f>
        <v/>
      </c>
      <c r="AD19" s="318" t="str">
        <f t="shared" ref="AD19:AD40" si="12">IF(M19="","",IF(COUNTA(M19:P19)=4,"","×"))</f>
        <v/>
      </c>
      <c r="AE19" s="319" t="str">
        <f t="shared" ref="AE19:AE40" si="13">IF(O19="","",IF(N19-AJ19=0,"","×"))</f>
        <v/>
      </c>
      <c r="AG19" s="2">
        <f t="shared" ref="AG19:AG40" si="14">DATEDIF(G19,DATE($AL$15,4,1),"Y")</f>
        <v>125</v>
      </c>
      <c r="AH19" s="2">
        <f t="shared" ref="AH19:AH40" si="15">VLOOKUP(AG19,$AK$17:$AL$20,2,TRUE)</f>
        <v>4</v>
      </c>
      <c r="AI19" s="2">
        <f t="shared" ref="AI19:AI40" si="16">DATEDIF(O19,DATE($AL$15,4,1),"Y")</f>
        <v>125</v>
      </c>
      <c r="AJ19" s="2">
        <f t="shared" ref="AJ19:AJ40" si="17">VLOOKUP(AI19,$AK$17:$AL$20,2,TRUE)</f>
        <v>4</v>
      </c>
      <c r="AK19" s="71">
        <v>17</v>
      </c>
      <c r="AL19" s="3">
        <v>3</v>
      </c>
    </row>
    <row r="20" spans="1:38" ht="30" customHeight="1" x14ac:dyDescent="0.2">
      <c r="B20" s="22">
        <v>3</v>
      </c>
      <c r="C20" s="77"/>
      <c r="D20" s="77"/>
      <c r="E20" s="23"/>
      <c r="F20" s="24"/>
      <c r="G20" s="44"/>
      <c r="H20" s="25"/>
      <c r="J20" s="22">
        <v>3</v>
      </c>
      <c r="K20" s="77"/>
      <c r="L20" s="77"/>
      <c r="M20" s="23"/>
      <c r="N20" s="24"/>
      <c r="O20" s="44"/>
      <c r="P20" s="25"/>
      <c r="R20" s="339">
        <f t="shared" si="0"/>
        <v>0</v>
      </c>
      <c r="S20" s="316">
        <f t="shared" si="1"/>
        <v>0</v>
      </c>
      <c r="T20" s="317" t="str">
        <f t="shared" si="4"/>
        <v/>
      </c>
      <c r="U20" s="318" t="str">
        <f t="shared" si="5"/>
        <v/>
      </c>
      <c r="V20" s="318" t="str">
        <f t="shared" si="6"/>
        <v/>
      </c>
      <c r="W20" s="318" t="str">
        <f t="shared" si="7"/>
        <v/>
      </c>
      <c r="X20" s="319" t="str">
        <f t="shared" si="8"/>
        <v/>
      </c>
      <c r="Y20" s="339">
        <f t="shared" si="2"/>
        <v>0</v>
      </c>
      <c r="Z20" s="316">
        <f t="shared" si="3"/>
        <v>0</v>
      </c>
      <c r="AA20" s="317" t="str">
        <f t="shared" si="9"/>
        <v/>
      </c>
      <c r="AB20" s="318" t="str">
        <f t="shared" si="10"/>
        <v/>
      </c>
      <c r="AC20" s="318" t="str">
        <f t="shared" si="11"/>
        <v/>
      </c>
      <c r="AD20" s="318" t="str">
        <f t="shared" si="12"/>
        <v/>
      </c>
      <c r="AE20" s="319" t="str">
        <f t="shared" si="13"/>
        <v/>
      </c>
      <c r="AG20" s="2">
        <f t="shared" si="14"/>
        <v>125</v>
      </c>
      <c r="AH20" s="2">
        <f t="shared" si="15"/>
        <v>4</v>
      </c>
      <c r="AI20" s="2">
        <f t="shared" si="16"/>
        <v>125</v>
      </c>
      <c r="AJ20" s="2">
        <f t="shared" si="17"/>
        <v>4</v>
      </c>
      <c r="AK20" s="71">
        <v>18</v>
      </c>
      <c r="AL20" s="3">
        <v>4</v>
      </c>
    </row>
    <row r="21" spans="1:38" ht="30" customHeight="1" x14ac:dyDescent="0.2">
      <c r="B21" s="22">
        <v>4</v>
      </c>
      <c r="C21" s="77"/>
      <c r="D21" s="77"/>
      <c r="E21" s="23"/>
      <c r="F21" s="24"/>
      <c r="G21" s="44"/>
      <c r="H21" s="25"/>
      <c r="J21" s="22">
        <v>4</v>
      </c>
      <c r="K21" s="77"/>
      <c r="L21" s="77"/>
      <c r="M21" s="23"/>
      <c r="N21" s="24"/>
      <c r="O21" s="44"/>
      <c r="P21" s="25"/>
      <c r="R21" s="339">
        <f t="shared" si="0"/>
        <v>0</v>
      </c>
      <c r="S21" s="316">
        <f t="shared" si="1"/>
        <v>0</v>
      </c>
      <c r="T21" s="317" t="str">
        <f t="shared" si="4"/>
        <v/>
      </c>
      <c r="U21" s="318" t="str">
        <f t="shared" si="5"/>
        <v/>
      </c>
      <c r="V21" s="318" t="str">
        <f t="shared" si="6"/>
        <v/>
      </c>
      <c r="W21" s="318" t="str">
        <f t="shared" si="7"/>
        <v/>
      </c>
      <c r="X21" s="319" t="str">
        <f t="shared" si="8"/>
        <v/>
      </c>
      <c r="Y21" s="339">
        <f t="shared" si="2"/>
        <v>0</v>
      </c>
      <c r="Z21" s="316">
        <f t="shared" si="3"/>
        <v>0</v>
      </c>
      <c r="AA21" s="317" t="str">
        <f t="shared" si="9"/>
        <v/>
      </c>
      <c r="AB21" s="318" t="str">
        <f t="shared" si="10"/>
        <v/>
      </c>
      <c r="AC21" s="318" t="str">
        <f t="shared" si="11"/>
        <v/>
      </c>
      <c r="AD21" s="318" t="str">
        <f t="shared" si="12"/>
        <v/>
      </c>
      <c r="AE21" s="319" t="str">
        <f t="shared" si="13"/>
        <v/>
      </c>
      <c r="AG21" s="2">
        <f t="shared" si="14"/>
        <v>125</v>
      </c>
      <c r="AH21" s="2">
        <f t="shared" si="15"/>
        <v>4</v>
      </c>
      <c r="AI21" s="2">
        <f t="shared" si="16"/>
        <v>125</v>
      </c>
      <c r="AJ21" s="2">
        <f t="shared" si="17"/>
        <v>4</v>
      </c>
    </row>
    <row r="22" spans="1:38" ht="30" customHeight="1" thickBot="1" x14ac:dyDescent="0.25">
      <c r="B22" s="68">
        <v>5</v>
      </c>
      <c r="C22" s="78"/>
      <c r="D22" s="78"/>
      <c r="E22" s="74"/>
      <c r="F22" s="43"/>
      <c r="G22" s="45"/>
      <c r="H22" s="46"/>
      <c r="J22" s="68">
        <v>5</v>
      </c>
      <c r="K22" s="78"/>
      <c r="L22" s="78"/>
      <c r="M22" s="74"/>
      <c r="N22" s="43"/>
      <c r="O22" s="45"/>
      <c r="P22" s="46"/>
      <c r="R22" s="340">
        <f t="shared" si="0"/>
        <v>0</v>
      </c>
      <c r="S22" s="320">
        <f t="shared" si="1"/>
        <v>0</v>
      </c>
      <c r="T22" s="321" t="str">
        <f t="shared" si="4"/>
        <v/>
      </c>
      <c r="U22" s="322" t="str">
        <f t="shared" si="5"/>
        <v/>
      </c>
      <c r="V22" s="322" t="str">
        <f t="shared" si="6"/>
        <v/>
      </c>
      <c r="W22" s="322" t="str">
        <f t="shared" si="7"/>
        <v/>
      </c>
      <c r="X22" s="323" t="str">
        <f t="shared" si="8"/>
        <v/>
      </c>
      <c r="Y22" s="340">
        <f t="shared" si="2"/>
        <v>0</v>
      </c>
      <c r="Z22" s="320">
        <f t="shared" si="3"/>
        <v>0</v>
      </c>
      <c r="AA22" s="321" t="str">
        <f t="shared" si="9"/>
        <v/>
      </c>
      <c r="AB22" s="322" t="str">
        <f t="shared" si="10"/>
        <v/>
      </c>
      <c r="AC22" s="322" t="str">
        <f t="shared" si="11"/>
        <v/>
      </c>
      <c r="AD22" s="322" t="str">
        <f t="shared" si="12"/>
        <v/>
      </c>
      <c r="AE22" s="323" t="str">
        <f t="shared" si="13"/>
        <v/>
      </c>
      <c r="AG22" s="2">
        <f t="shared" si="14"/>
        <v>125</v>
      </c>
      <c r="AH22" s="2">
        <f t="shared" si="15"/>
        <v>4</v>
      </c>
      <c r="AI22" s="2">
        <f t="shared" si="16"/>
        <v>125</v>
      </c>
      <c r="AJ22" s="2">
        <f t="shared" si="17"/>
        <v>4</v>
      </c>
    </row>
    <row r="23" spans="1:38" ht="30" customHeight="1" x14ac:dyDescent="0.2">
      <c r="B23" s="210">
        <v>6</v>
      </c>
      <c r="C23" s="311"/>
      <c r="D23" s="311"/>
      <c r="E23" s="312"/>
      <c r="F23" s="313"/>
      <c r="G23" s="314"/>
      <c r="H23" s="315"/>
      <c r="J23" s="210">
        <v>6</v>
      </c>
      <c r="K23" s="311"/>
      <c r="L23" s="311"/>
      <c r="M23" s="312"/>
      <c r="N23" s="313"/>
      <c r="O23" s="314"/>
      <c r="P23" s="315"/>
      <c r="R23" s="341">
        <f t="shared" si="0"/>
        <v>0</v>
      </c>
      <c r="S23" s="324">
        <f t="shared" si="1"/>
        <v>0</v>
      </c>
      <c r="T23" s="325" t="str">
        <f t="shared" si="4"/>
        <v/>
      </c>
      <c r="U23" s="326" t="str">
        <f t="shared" si="5"/>
        <v/>
      </c>
      <c r="V23" s="326" t="str">
        <f t="shared" si="6"/>
        <v/>
      </c>
      <c r="W23" s="326" t="str">
        <f t="shared" si="7"/>
        <v/>
      </c>
      <c r="X23" s="327" t="str">
        <f t="shared" si="8"/>
        <v/>
      </c>
      <c r="Y23" s="341">
        <f t="shared" si="2"/>
        <v>0</v>
      </c>
      <c r="Z23" s="324">
        <f t="shared" si="3"/>
        <v>0</v>
      </c>
      <c r="AA23" s="325" t="str">
        <f t="shared" si="9"/>
        <v/>
      </c>
      <c r="AB23" s="326" t="str">
        <f t="shared" si="10"/>
        <v/>
      </c>
      <c r="AC23" s="326" t="str">
        <f t="shared" si="11"/>
        <v/>
      </c>
      <c r="AD23" s="326" t="str">
        <f t="shared" si="12"/>
        <v/>
      </c>
      <c r="AE23" s="327" t="str">
        <f t="shared" si="13"/>
        <v/>
      </c>
      <c r="AG23" s="2">
        <f t="shared" si="14"/>
        <v>125</v>
      </c>
      <c r="AH23" s="2">
        <f t="shared" si="15"/>
        <v>4</v>
      </c>
      <c r="AI23" s="2">
        <f t="shared" si="16"/>
        <v>125</v>
      </c>
      <c r="AJ23" s="2">
        <f t="shared" si="17"/>
        <v>4</v>
      </c>
    </row>
    <row r="24" spans="1:38" ht="30" customHeight="1" x14ac:dyDescent="0.2">
      <c r="B24" s="22">
        <v>7</v>
      </c>
      <c r="C24" s="77"/>
      <c r="D24" s="77"/>
      <c r="E24" s="23"/>
      <c r="F24" s="24"/>
      <c r="G24" s="44"/>
      <c r="H24" s="25"/>
      <c r="J24" s="22">
        <v>7</v>
      </c>
      <c r="K24" s="77"/>
      <c r="L24" s="77"/>
      <c r="M24" s="23"/>
      <c r="N24" s="24"/>
      <c r="O24" s="44"/>
      <c r="P24" s="25"/>
      <c r="R24" s="339">
        <f t="shared" si="0"/>
        <v>0</v>
      </c>
      <c r="S24" s="316">
        <f t="shared" si="1"/>
        <v>0</v>
      </c>
      <c r="T24" s="317" t="str">
        <f t="shared" si="4"/>
        <v/>
      </c>
      <c r="U24" s="318" t="str">
        <f t="shared" si="5"/>
        <v/>
      </c>
      <c r="V24" s="318" t="str">
        <f t="shared" si="6"/>
        <v/>
      </c>
      <c r="W24" s="318" t="str">
        <f t="shared" si="7"/>
        <v/>
      </c>
      <c r="X24" s="319" t="str">
        <f t="shared" si="8"/>
        <v/>
      </c>
      <c r="Y24" s="339">
        <f t="shared" si="2"/>
        <v>0</v>
      </c>
      <c r="Z24" s="316">
        <f t="shared" si="3"/>
        <v>0</v>
      </c>
      <c r="AA24" s="317" t="str">
        <f t="shared" si="9"/>
        <v/>
      </c>
      <c r="AB24" s="318" t="str">
        <f t="shared" si="10"/>
        <v/>
      </c>
      <c r="AC24" s="318" t="str">
        <f t="shared" si="11"/>
        <v/>
      </c>
      <c r="AD24" s="318" t="str">
        <f t="shared" si="12"/>
        <v/>
      </c>
      <c r="AE24" s="319" t="str">
        <f t="shared" si="13"/>
        <v/>
      </c>
      <c r="AG24" s="2">
        <f t="shared" si="14"/>
        <v>125</v>
      </c>
      <c r="AH24" s="2">
        <f t="shared" si="15"/>
        <v>4</v>
      </c>
      <c r="AI24" s="2">
        <f t="shared" si="16"/>
        <v>125</v>
      </c>
      <c r="AJ24" s="2">
        <f t="shared" si="17"/>
        <v>4</v>
      </c>
    </row>
    <row r="25" spans="1:38" ht="30" customHeight="1" x14ac:dyDescent="0.2">
      <c r="B25" s="22">
        <v>8</v>
      </c>
      <c r="C25" s="77"/>
      <c r="D25" s="77"/>
      <c r="E25" s="23"/>
      <c r="F25" s="24"/>
      <c r="G25" s="44"/>
      <c r="H25" s="25"/>
      <c r="J25" s="22">
        <v>8</v>
      </c>
      <c r="K25" s="77"/>
      <c r="L25" s="77"/>
      <c r="M25" s="23"/>
      <c r="N25" s="24"/>
      <c r="O25" s="44"/>
      <c r="P25" s="25"/>
      <c r="R25" s="339">
        <f t="shared" si="0"/>
        <v>0</v>
      </c>
      <c r="S25" s="316">
        <f t="shared" si="1"/>
        <v>0</v>
      </c>
      <c r="T25" s="317" t="str">
        <f t="shared" si="4"/>
        <v/>
      </c>
      <c r="U25" s="318" t="str">
        <f t="shared" si="5"/>
        <v/>
      </c>
      <c r="V25" s="318" t="str">
        <f t="shared" si="6"/>
        <v/>
      </c>
      <c r="W25" s="318" t="str">
        <f t="shared" si="7"/>
        <v/>
      </c>
      <c r="X25" s="319" t="str">
        <f t="shared" si="8"/>
        <v/>
      </c>
      <c r="Y25" s="339">
        <f t="shared" si="2"/>
        <v>0</v>
      </c>
      <c r="Z25" s="316">
        <f t="shared" si="3"/>
        <v>0</v>
      </c>
      <c r="AA25" s="317" t="str">
        <f t="shared" si="9"/>
        <v/>
      </c>
      <c r="AB25" s="318" t="str">
        <f t="shared" si="10"/>
        <v/>
      </c>
      <c r="AC25" s="318" t="str">
        <f t="shared" si="11"/>
        <v/>
      </c>
      <c r="AD25" s="318" t="str">
        <f t="shared" si="12"/>
        <v/>
      </c>
      <c r="AE25" s="319" t="str">
        <f t="shared" si="13"/>
        <v/>
      </c>
      <c r="AG25" s="2">
        <f t="shared" si="14"/>
        <v>125</v>
      </c>
      <c r="AH25" s="2">
        <f t="shared" si="15"/>
        <v>4</v>
      </c>
      <c r="AI25" s="2">
        <f t="shared" si="16"/>
        <v>125</v>
      </c>
      <c r="AJ25" s="2">
        <f t="shared" si="17"/>
        <v>4</v>
      </c>
    </row>
    <row r="26" spans="1:38" ht="30" customHeight="1" x14ac:dyDescent="0.2">
      <c r="A26" s="49"/>
      <c r="B26" s="22">
        <v>9</v>
      </c>
      <c r="C26" s="77"/>
      <c r="D26" s="77"/>
      <c r="E26" s="23"/>
      <c r="F26" s="24"/>
      <c r="G26" s="44"/>
      <c r="H26" s="25"/>
      <c r="J26" s="22">
        <v>9</v>
      </c>
      <c r="K26" s="77"/>
      <c r="L26" s="77"/>
      <c r="M26" s="23"/>
      <c r="N26" s="24"/>
      <c r="O26" s="44"/>
      <c r="P26" s="25"/>
      <c r="R26" s="339">
        <f t="shared" si="0"/>
        <v>0</v>
      </c>
      <c r="S26" s="316">
        <f t="shared" si="1"/>
        <v>0</v>
      </c>
      <c r="T26" s="317" t="str">
        <f t="shared" si="4"/>
        <v/>
      </c>
      <c r="U26" s="318" t="str">
        <f t="shared" si="5"/>
        <v/>
      </c>
      <c r="V26" s="318" t="str">
        <f t="shared" si="6"/>
        <v/>
      </c>
      <c r="W26" s="318" t="str">
        <f t="shared" si="7"/>
        <v/>
      </c>
      <c r="X26" s="319" t="str">
        <f t="shared" si="8"/>
        <v/>
      </c>
      <c r="Y26" s="339">
        <f t="shared" si="2"/>
        <v>0</v>
      </c>
      <c r="Z26" s="316">
        <f t="shared" si="3"/>
        <v>0</v>
      </c>
      <c r="AA26" s="317" t="str">
        <f t="shared" si="9"/>
        <v/>
      </c>
      <c r="AB26" s="318" t="str">
        <f t="shared" si="10"/>
        <v/>
      </c>
      <c r="AC26" s="318" t="str">
        <f t="shared" si="11"/>
        <v/>
      </c>
      <c r="AD26" s="318" t="str">
        <f t="shared" si="12"/>
        <v/>
      </c>
      <c r="AE26" s="319" t="str">
        <f t="shared" si="13"/>
        <v/>
      </c>
      <c r="AG26" s="2">
        <f t="shared" si="14"/>
        <v>125</v>
      </c>
      <c r="AH26" s="2">
        <f t="shared" si="15"/>
        <v>4</v>
      </c>
      <c r="AI26" s="2">
        <f t="shared" si="16"/>
        <v>125</v>
      </c>
      <c r="AJ26" s="2">
        <f t="shared" si="17"/>
        <v>4</v>
      </c>
    </row>
    <row r="27" spans="1:38" ht="30" customHeight="1" thickBot="1" x14ac:dyDescent="0.25">
      <c r="A27" s="49"/>
      <c r="B27" s="68">
        <v>10</v>
      </c>
      <c r="C27" s="78"/>
      <c r="D27" s="78"/>
      <c r="E27" s="74"/>
      <c r="F27" s="43"/>
      <c r="G27" s="45"/>
      <c r="H27" s="46"/>
      <c r="J27" s="68">
        <v>10</v>
      </c>
      <c r="K27" s="78"/>
      <c r="L27" s="78"/>
      <c r="M27" s="74"/>
      <c r="N27" s="43"/>
      <c r="O27" s="45"/>
      <c r="P27" s="46"/>
      <c r="R27" s="340">
        <f t="shared" si="0"/>
        <v>0</v>
      </c>
      <c r="S27" s="320">
        <f t="shared" si="1"/>
        <v>0</v>
      </c>
      <c r="T27" s="321" t="str">
        <f t="shared" si="4"/>
        <v/>
      </c>
      <c r="U27" s="322" t="str">
        <f t="shared" si="5"/>
        <v/>
      </c>
      <c r="V27" s="322" t="str">
        <f t="shared" si="6"/>
        <v/>
      </c>
      <c r="W27" s="322" t="str">
        <f t="shared" si="7"/>
        <v/>
      </c>
      <c r="X27" s="323" t="str">
        <f t="shared" si="8"/>
        <v/>
      </c>
      <c r="Y27" s="340">
        <f t="shared" si="2"/>
        <v>0</v>
      </c>
      <c r="Z27" s="320">
        <f t="shared" si="3"/>
        <v>0</v>
      </c>
      <c r="AA27" s="321" t="str">
        <f t="shared" si="9"/>
        <v/>
      </c>
      <c r="AB27" s="322" t="str">
        <f t="shared" si="10"/>
        <v/>
      </c>
      <c r="AC27" s="322" t="str">
        <f t="shared" si="11"/>
        <v/>
      </c>
      <c r="AD27" s="322" t="str">
        <f t="shared" si="12"/>
        <v/>
      </c>
      <c r="AE27" s="323" t="str">
        <f t="shared" si="13"/>
        <v/>
      </c>
      <c r="AG27" s="2">
        <f t="shared" si="14"/>
        <v>125</v>
      </c>
      <c r="AH27" s="2">
        <f t="shared" si="15"/>
        <v>4</v>
      </c>
      <c r="AI27" s="2">
        <f>DATEDIF(O27,DATE($AL$15,4,1),"Y")</f>
        <v>125</v>
      </c>
      <c r="AJ27" s="2">
        <f t="shared" si="17"/>
        <v>4</v>
      </c>
    </row>
    <row r="28" spans="1:38" ht="30" customHeight="1" x14ac:dyDescent="0.2">
      <c r="A28" s="49"/>
      <c r="B28" s="22">
        <v>11</v>
      </c>
      <c r="C28" s="77"/>
      <c r="D28" s="77"/>
      <c r="E28" s="23"/>
      <c r="F28" s="24"/>
      <c r="G28" s="44"/>
      <c r="H28" s="25"/>
      <c r="J28" s="22">
        <v>11</v>
      </c>
      <c r="K28" s="77"/>
      <c r="L28" s="77"/>
      <c r="M28" s="23"/>
      <c r="N28" s="24"/>
      <c r="O28" s="44"/>
      <c r="P28" s="25"/>
      <c r="R28" s="339">
        <f t="shared" si="0"/>
        <v>0</v>
      </c>
      <c r="S28" s="316">
        <f t="shared" si="1"/>
        <v>0</v>
      </c>
      <c r="T28" s="317" t="str">
        <f t="shared" si="4"/>
        <v/>
      </c>
      <c r="U28" s="318" t="str">
        <f t="shared" si="5"/>
        <v/>
      </c>
      <c r="V28" s="318" t="str">
        <f t="shared" si="6"/>
        <v/>
      </c>
      <c r="W28" s="318" t="str">
        <f t="shared" si="7"/>
        <v/>
      </c>
      <c r="X28" s="319" t="str">
        <f t="shared" si="8"/>
        <v/>
      </c>
      <c r="Y28" s="339">
        <f t="shared" si="2"/>
        <v>0</v>
      </c>
      <c r="Z28" s="316">
        <f t="shared" si="3"/>
        <v>0</v>
      </c>
      <c r="AA28" s="317" t="str">
        <f t="shared" si="9"/>
        <v/>
      </c>
      <c r="AB28" s="318" t="str">
        <f t="shared" si="10"/>
        <v/>
      </c>
      <c r="AC28" s="318" t="str">
        <f t="shared" si="11"/>
        <v/>
      </c>
      <c r="AD28" s="318" t="str">
        <f t="shared" si="12"/>
        <v/>
      </c>
      <c r="AE28" s="319" t="str">
        <f t="shared" si="13"/>
        <v/>
      </c>
      <c r="AG28" s="2">
        <f t="shared" si="14"/>
        <v>125</v>
      </c>
      <c r="AH28" s="2">
        <f t="shared" si="15"/>
        <v>4</v>
      </c>
      <c r="AI28" s="2">
        <f t="shared" si="16"/>
        <v>125</v>
      </c>
      <c r="AJ28" s="2">
        <f t="shared" si="17"/>
        <v>4</v>
      </c>
    </row>
    <row r="29" spans="1:38" ht="30" customHeight="1" x14ac:dyDescent="0.2">
      <c r="A29" s="49"/>
      <c r="B29" s="22">
        <v>12</v>
      </c>
      <c r="C29" s="77"/>
      <c r="D29" s="77"/>
      <c r="E29" s="23"/>
      <c r="F29" s="24"/>
      <c r="G29" s="44"/>
      <c r="H29" s="25"/>
      <c r="J29" s="22">
        <v>12</v>
      </c>
      <c r="K29" s="77"/>
      <c r="L29" s="77"/>
      <c r="M29" s="23"/>
      <c r="N29" s="24"/>
      <c r="O29" s="44"/>
      <c r="P29" s="25"/>
      <c r="R29" s="339">
        <f t="shared" si="0"/>
        <v>0</v>
      </c>
      <c r="S29" s="316">
        <f t="shared" si="1"/>
        <v>0</v>
      </c>
      <c r="T29" s="317" t="str">
        <f t="shared" si="4"/>
        <v/>
      </c>
      <c r="U29" s="318" t="str">
        <f t="shared" si="5"/>
        <v/>
      </c>
      <c r="V29" s="318" t="str">
        <f t="shared" si="6"/>
        <v/>
      </c>
      <c r="W29" s="318" t="str">
        <f t="shared" si="7"/>
        <v/>
      </c>
      <c r="X29" s="319" t="str">
        <f t="shared" si="8"/>
        <v/>
      </c>
      <c r="Y29" s="339">
        <f t="shared" si="2"/>
        <v>0</v>
      </c>
      <c r="Z29" s="316">
        <f t="shared" si="3"/>
        <v>0</v>
      </c>
      <c r="AA29" s="317" t="str">
        <f t="shared" si="9"/>
        <v/>
      </c>
      <c r="AB29" s="318" t="str">
        <f t="shared" si="10"/>
        <v/>
      </c>
      <c r="AC29" s="318" t="str">
        <f t="shared" si="11"/>
        <v/>
      </c>
      <c r="AD29" s="318" t="str">
        <f t="shared" si="12"/>
        <v/>
      </c>
      <c r="AE29" s="319" t="str">
        <f t="shared" si="13"/>
        <v/>
      </c>
      <c r="AG29" s="2">
        <f t="shared" si="14"/>
        <v>125</v>
      </c>
      <c r="AH29" s="2">
        <f t="shared" si="15"/>
        <v>4</v>
      </c>
      <c r="AI29" s="2">
        <f t="shared" si="16"/>
        <v>125</v>
      </c>
      <c r="AJ29" s="2">
        <f t="shared" si="17"/>
        <v>4</v>
      </c>
    </row>
    <row r="30" spans="1:38" ht="30" customHeight="1" x14ac:dyDescent="0.2">
      <c r="A30" s="49"/>
      <c r="B30" s="22">
        <v>13</v>
      </c>
      <c r="C30" s="77"/>
      <c r="D30" s="77"/>
      <c r="E30" s="23"/>
      <c r="F30" s="24"/>
      <c r="G30" s="44"/>
      <c r="H30" s="25"/>
      <c r="J30" s="22">
        <v>13</v>
      </c>
      <c r="K30" s="77"/>
      <c r="L30" s="77"/>
      <c r="M30" s="23"/>
      <c r="N30" s="24"/>
      <c r="O30" s="44"/>
      <c r="P30" s="25"/>
      <c r="R30" s="339">
        <f t="shared" si="0"/>
        <v>0</v>
      </c>
      <c r="S30" s="316">
        <f t="shared" si="1"/>
        <v>0</v>
      </c>
      <c r="T30" s="317" t="str">
        <f t="shared" si="4"/>
        <v/>
      </c>
      <c r="U30" s="318" t="str">
        <f t="shared" si="5"/>
        <v/>
      </c>
      <c r="V30" s="318" t="str">
        <f t="shared" si="6"/>
        <v/>
      </c>
      <c r="W30" s="318" t="str">
        <f t="shared" si="7"/>
        <v/>
      </c>
      <c r="X30" s="319" t="str">
        <f t="shared" si="8"/>
        <v/>
      </c>
      <c r="Y30" s="339">
        <f t="shared" si="2"/>
        <v>0</v>
      </c>
      <c r="Z30" s="316">
        <f t="shared" si="3"/>
        <v>0</v>
      </c>
      <c r="AA30" s="317" t="str">
        <f t="shared" si="9"/>
        <v/>
      </c>
      <c r="AB30" s="318" t="str">
        <f t="shared" si="10"/>
        <v/>
      </c>
      <c r="AC30" s="318" t="str">
        <f t="shared" si="11"/>
        <v/>
      </c>
      <c r="AD30" s="318" t="str">
        <f t="shared" si="12"/>
        <v/>
      </c>
      <c r="AE30" s="319" t="str">
        <f t="shared" si="13"/>
        <v/>
      </c>
      <c r="AG30" s="2">
        <f t="shared" si="14"/>
        <v>125</v>
      </c>
      <c r="AH30" s="2">
        <f t="shared" si="15"/>
        <v>4</v>
      </c>
      <c r="AI30" s="2">
        <f t="shared" si="16"/>
        <v>125</v>
      </c>
      <c r="AJ30" s="2">
        <f t="shared" si="17"/>
        <v>4</v>
      </c>
    </row>
    <row r="31" spans="1:38" ht="30" customHeight="1" x14ac:dyDescent="0.2">
      <c r="A31" s="49"/>
      <c r="B31" s="22">
        <v>14</v>
      </c>
      <c r="C31" s="77"/>
      <c r="D31" s="77"/>
      <c r="E31" s="23"/>
      <c r="F31" s="24"/>
      <c r="G31" s="44"/>
      <c r="H31" s="25"/>
      <c r="J31" s="22">
        <v>14</v>
      </c>
      <c r="K31" s="77"/>
      <c r="L31" s="77"/>
      <c r="M31" s="23"/>
      <c r="N31" s="24"/>
      <c r="O31" s="44"/>
      <c r="P31" s="25"/>
      <c r="R31" s="339">
        <f t="shared" si="0"/>
        <v>0</v>
      </c>
      <c r="S31" s="316">
        <f t="shared" si="1"/>
        <v>0</v>
      </c>
      <c r="T31" s="317" t="str">
        <f t="shared" si="4"/>
        <v/>
      </c>
      <c r="U31" s="318" t="str">
        <f t="shared" si="5"/>
        <v/>
      </c>
      <c r="V31" s="318" t="str">
        <f t="shared" si="6"/>
        <v/>
      </c>
      <c r="W31" s="318" t="str">
        <f t="shared" si="7"/>
        <v/>
      </c>
      <c r="X31" s="319" t="str">
        <f t="shared" si="8"/>
        <v/>
      </c>
      <c r="Y31" s="339">
        <f t="shared" si="2"/>
        <v>0</v>
      </c>
      <c r="Z31" s="316">
        <f t="shared" si="3"/>
        <v>0</v>
      </c>
      <c r="AA31" s="317" t="str">
        <f t="shared" si="9"/>
        <v/>
      </c>
      <c r="AB31" s="318" t="str">
        <f t="shared" si="10"/>
        <v/>
      </c>
      <c r="AC31" s="318" t="str">
        <f t="shared" si="11"/>
        <v/>
      </c>
      <c r="AD31" s="318" t="str">
        <f t="shared" si="12"/>
        <v/>
      </c>
      <c r="AE31" s="319" t="str">
        <f t="shared" si="13"/>
        <v/>
      </c>
      <c r="AG31" s="2">
        <f t="shared" si="14"/>
        <v>125</v>
      </c>
      <c r="AH31" s="2">
        <f t="shared" si="15"/>
        <v>4</v>
      </c>
      <c r="AI31" s="2">
        <f t="shared" si="16"/>
        <v>125</v>
      </c>
      <c r="AJ31" s="2">
        <f t="shared" si="17"/>
        <v>4</v>
      </c>
    </row>
    <row r="32" spans="1:38" ht="30" customHeight="1" thickBot="1" x14ac:dyDescent="0.25">
      <c r="A32" s="49"/>
      <c r="B32" s="68">
        <v>15</v>
      </c>
      <c r="C32" s="78"/>
      <c r="D32" s="78"/>
      <c r="E32" s="74"/>
      <c r="F32" s="43"/>
      <c r="G32" s="45"/>
      <c r="H32" s="46"/>
      <c r="J32" s="68">
        <v>15</v>
      </c>
      <c r="K32" s="78"/>
      <c r="L32" s="78"/>
      <c r="M32" s="74"/>
      <c r="N32" s="43"/>
      <c r="O32" s="45"/>
      <c r="P32" s="46"/>
      <c r="R32" s="340">
        <f t="shared" si="0"/>
        <v>0</v>
      </c>
      <c r="S32" s="320">
        <f t="shared" si="1"/>
        <v>0</v>
      </c>
      <c r="T32" s="321" t="str">
        <f t="shared" si="4"/>
        <v/>
      </c>
      <c r="U32" s="322" t="str">
        <f t="shared" si="5"/>
        <v/>
      </c>
      <c r="V32" s="322" t="str">
        <f t="shared" si="6"/>
        <v/>
      </c>
      <c r="W32" s="322" t="str">
        <f t="shared" si="7"/>
        <v/>
      </c>
      <c r="X32" s="323" t="str">
        <f t="shared" si="8"/>
        <v/>
      </c>
      <c r="Y32" s="340">
        <f t="shared" si="2"/>
        <v>0</v>
      </c>
      <c r="Z32" s="320">
        <f t="shared" si="3"/>
        <v>0</v>
      </c>
      <c r="AA32" s="321" t="str">
        <f t="shared" si="9"/>
        <v/>
      </c>
      <c r="AB32" s="322" t="str">
        <f t="shared" si="10"/>
        <v/>
      </c>
      <c r="AC32" s="322" t="str">
        <f t="shared" si="11"/>
        <v/>
      </c>
      <c r="AD32" s="322" t="str">
        <f t="shared" si="12"/>
        <v/>
      </c>
      <c r="AE32" s="323" t="str">
        <f t="shared" si="13"/>
        <v/>
      </c>
      <c r="AG32" s="2">
        <f t="shared" si="14"/>
        <v>125</v>
      </c>
      <c r="AH32" s="2">
        <f t="shared" si="15"/>
        <v>4</v>
      </c>
      <c r="AI32" s="2">
        <f t="shared" si="16"/>
        <v>125</v>
      </c>
      <c r="AJ32" s="2">
        <f t="shared" si="17"/>
        <v>4</v>
      </c>
    </row>
    <row r="33" spans="1:36" ht="30" customHeight="1" x14ac:dyDescent="0.2">
      <c r="A33" s="49"/>
      <c r="B33" s="22">
        <v>16</v>
      </c>
      <c r="C33" s="77"/>
      <c r="D33" s="77"/>
      <c r="E33" s="23"/>
      <c r="F33" s="24"/>
      <c r="G33" s="44"/>
      <c r="H33" s="25"/>
      <c r="J33" s="22">
        <v>16</v>
      </c>
      <c r="K33" s="77"/>
      <c r="L33" s="77"/>
      <c r="M33" s="23"/>
      <c r="N33" s="24"/>
      <c r="O33" s="44"/>
      <c r="P33" s="25"/>
      <c r="R33" s="339">
        <f t="shared" si="0"/>
        <v>0</v>
      </c>
      <c r="S33" s="316">
        <f t="shared" si="1"/>
        <v>0</v>
      </c>
      <c r="T33" s="317" t="str">
        <f t="shared" si="4"/>
        <v/>
      </c>
      <c r="U33" s="318" t="str">
        <f t="shared" si="5"/>
        <v/>
      </c>
      <c r="V33" s="318" t="str">
        <f t="shared" si="6"/>
        <v/>
      </c>
      <c r="W33" s="318" t="str">
        <f t="shared" si="7"/>
        <v/>
      </c>
      <c r="X33" s="319" t="str">
        <f t="shared" si="8"/>
        <v/>
      </c>
      <c r="Y33" s="339">
        <f t="shared" si="2"/>
        <v>0</v>
      </c>
      <c r="Z33" s="316">
        <f t="shared" si="3"/>
        <v>0</v>
      </c>
      <c r="AA33" s="317" t="str">
        <f t="shared" si="9"/>
        <v/>
      </c>
      <c r="AB33" s="318" t="str">
        <f t="shared" si="10"/>
        <v/>
      </c>
      <c r="AC33" s="318" t="str">
        <f t="shared" si="11"/>
        <v/>
      </c>
      <c r="AD33" s="318" t="str">
        <f t="shared" si="12"/>
        <v/>
      </c>
      <c r="AE33" s="319" t="str">
        <f t="shared" si="13"/>
        <v/>
      </c>
      <c r="AG33" s="2">
        <f t="shared" si="14"/>
        <v>125</v>
      </c>
      <c r="AH33" s="2">
        <f t="shared" si="15"/>
        <v>4</v>
      </c>
      <c r="AI33" s="2">
        <f t="shared" si="16"/>
        <v>125</v>
      </c>
      <c r="AJ33" s="2">
        <f t="shared" si="17"/>
        <v>4</v>
      </c>
    </row>
    <row r="34" spans="1:36" ht="30" customHeight="1" x14ac:dyDescent="0.2">
      <c r="A34" s="49"/>
      <c r="B34" s="22">
        <v>17</v>
      </c>
      <c r="C34" s="77"/>
      <c r="D34" s="77"/>
      <c r="E34" s="23"/>
      <c r="F34" s="24"/>
      <c r="G34" s="44"/>
      <c r="H34" s="25"/>
      <c r="J34" s="22">
        <v>17</v>
      </c>
      <c r="K34" s="77"/>
      <c r="L34" s="77"/>
      <c r="M34" s="23"/>
      <c r="N34" s="24"/>
      <c r="O34" s="44"/>
      <c r="P34" s="25"/>
      <c r="R34" s="339">
        <f t="shared" si="0"/>
        <v>0</v>
      </c>
      <c r="S34" s="316">
        <f t="shared" si="1"/>
        <v>0</v>
      </c>
      <c r="T34" s="317" t="str">
        <f t="shared" si="4"/>
        <v/>
      </c>
      <c r="U34" s="318" t="str">
        <f t="shared" si="5"/>
        <v/>
      </c>
      <c r="V34" s="318" t="str">
        <f t="shared" si="6"/>
        <v/>
      </c>
      <c r="W34" s="318" t="str">
        <f t="shared" si="7"/>
        <v/>
      </c>
      <c r="X34" s="319" t="str">
        <f t="shared" si="8"/>
        <v/>
      </c>
      <c r="Y34" s="339">
        <f t="shared" si="2"/>
        <v>0</v>
      </c>
      <c r="Z34" s="316">
        <f t="shared" si="3"/>
        <v>0</v>
      </c>
      <c r="AA34" s="317" t="str">
        <f t="shared" si="9"/>
        <v/>
      </c>
      <c r="AB34" s="318" t="str">
        <f t="shared" si="10"/>
        <v/>
      </c>
      <c r="AC34" s="318" t="str">
        <f t="shared" si="11"/>
        <v/>
      </c>
      <c r="AD34" s="318" t="str">
        <f t="shared" si="12"/>
        <v/>
      </c>
      <c r="AE34" s="319" t="str">
        <f t="shared" si="13"/>
        <v/>
      </c>
      <c r="AG34" s="2">
        <f t="shared" si="14"/>
        <v>125</v>
      </c>
      <c r="AH34" s="2">
        <f t="shared" si="15"/>
        <v>4</v>
      </c>
      <c r="AI34" s="2">
        <f t="shared" si="16"/>
        <v>125</v>
      </c>
      <c r="AJ34" s="2">
        <f t="shared" si="17"/>
        <v>4</v>
      </c>
    </row>
    <row r="35" spans="1:36" ht="30" customHeight="1" x14ac:dyDescent="0.2">
      <c r="A35" s="49"/>
      <c r="B35" s="22">
        <v>18</v>
      </c>
      <c r="C35" s="77"/>
      <c r="D35" s="77"/>
      <c r="E35" s="23"/>
      <c r="F35" s="24"/>
      <c r="G35" s="44"/>
      <c r="H35" s="25"/>
      <c r="J35" s="22">
        <v>18</v>
      </c>
      <c r="K35" s="77"/>
      <c r="L35" s="77"/>
      <c r="M35" s="23"/>
      <c r="N35" s="24"/>
      <c r="O35" s="44"/>
      <c r="P35" s="25"/>
      <c r="R35" s="339">
        <f t="shared" si="0"/>
        <v>0</v>
      </c>
      <c r="S35" s="316">
        <f t="shared" si="1"/>
        <v>0</v>
      </c>
      <c r="T35" s="317" t="str">
        <f t="shared" si="4"/>
        <v/>
      </c>
      <c r="U35" s="318" t="str">
        <f t="shared" si="5"/>
        <v/>
      </c>
      <c r="V35" s="318" t="str">
        <f t="shared" si="6"/>
        <v/>
      </c>
      <c r="W35" s="318" t="str">
        <f t="shared" si="7"/>
        <v/>
      </c>
      <c r="X35" s="319" t="str">
        <f t="shared" si="8"/>
        <v/>
      </c>
      <c r="Y35" s="339">
        <f t="shared" si="2"/>
        <v>0</v>
      </c>
      <c r="Z35" s="316">
        <f t="shared" si="3"/>
        <v>0</v>
      </c>
      <c r="AA35" s="317" t="str">
        <f t="shared" si="9"/>
        <v/>
      </c>
      <c r="AB35" s="318" t="str">
        <f t="shared" si="10"/>
        <v/>
      </c>
      <c r="AC35" s="318" t="str">
        <f t="shared" si="11"/>
        <v/>
      </c>
      <c r="AD35" s="318" t="str">
        <f t="shared" si="12"/>
        <v/>
      </c>
      <c r="AE35" s="319" t="str">
        <f t="shared" si="13"/>
        <v/>
      </c>
      <c r="AG35" s="2">
        <f t="shared" si="14"/>
        <v>125</v>
      </c>
      <c r="AH35" s="2">
        <f t="shared" si="15"/>
        <v>4</v>
      </c>
      <c r="AI35" s="2">
        <f t="shared" si="16"/>
        <v>125</v>
      </c>
      <c r="AJ35" s="2">
        <f t="shared" si="17"/>
        <v>4</v>
      </c>
    </row>
    <row r="36" spans="1:36" ht="30" customHeight="1" x14ac:dyDescent="0.2">
      <c r="A36" s="49"/>
      <c r="B36" s="22">
        <v>19</v>
      </c>
      <c r="C36" s="77"/>
      <c r="D36" s="77"/>
      <c r="E36" s="23"/>
      <c r="F36" s="24"/>
      <c r="G36" s="44"/>
      <c r="H36" s="25"/>
      <c r="J36" s="22">
        <v>19</v>
      </c>
      <c r="K36" s="77"/>
      <c r="L36" s="77"/>
      <c r="M36" s="23"/>
      <c r="N36" s="24"/>
      <c r="O36" s="44"/>
      <c r="P36" s="25"/>
      <c r="R36" s="339">
        <f t="shared" si="0"/>
        <v>0</v>
      </c>
      <c r="S36" s="316">
        <f t="shared" si="1"/>
        <v>0</v>
      </c>
      <c r="T36" s="317" t="str">
        <f t="shared" si="4"/>
        <v/>
      </c>
      <c r="U36" s="318" t="str">
        <f t="shared" si="5"/>
        <v/>
      </c>
      <c r="V36" s="318" t="str">
        <f t="shared" si="6"/>
        <v/>
      </c>
      <c r="W36" s="318" t="str">
        <f t="shared" si="7"/>
        <v/>
      </c>
      <c r="X36" s="319" t="str">
        <f t="shared" si="8"/>
        <v/>
      </c>
      <c r="Y36" s="339">
        <f t="shared" si="2"/>
        <v>0</v>
      </c>
      <c r="Z36" s="316">
        <f t="shared" si="3"/>
        <v>0</v>
      </c>
      <c r="AA36" s="317" t="str">
        <f t="shared" si="9"/>
        <v/>
      </c>
      <c r="AB36" s="318" t="str">
        <f t="shared" si="10"/>
        <v/>
      </c>
      <c r="AC36" s="318" t="str">
        <f t="shared" si="11"/>
        <v/>
      </c>
      <c r="AD36" s="318" t="str">
        <f t="shared" si="12"/>
        <v/>
      </c>
      <c r="AE36" s="319" t="str">
        <f t="shared" si="13"/>
        <v/>
      </c>
      <c r="AG36" s="2">
        <f t="shared" si="14"/>
        <v>125</v>
      </c>
      <c r="AH36" s="2">
        <f t="shared" si="15"/>
        <v>4</v>
      </c>
      <c r="AI36" s="2">
        <f t="shared" si="16"/>
        <v>125</v>
      </c>
      <c r="AJ36" s="2">
        <f t="shared" si="17"/>
        <v>4</v>
      </c>
    </row>
    <row r="37" spans="1:36" ht="30" customHeight="1" thickBot="1" x14ac:dyDescent="0.25">
      <c r="A37" s="49"/>
      <c r="B37" s="68">
        <v>20</v>
      </c>
      <c r="C37" s="78"/>
      <c r="D37" s="78"/>
      <c r="E37" s="74"/>
      <c r="F37" s="43"/>
      <c r="G37" s="45"/>
      <c r="H37" s="46"/>
      <c r="J37" s="68">
        <v>20</v>
      </c>
      <c r="K37" s="78"/>
      <c r="L37" s="78"/>
      <c r="M37" s="74"/>
      <c r="N37" s="43"/>
      <c r="O37" s="45"/>
      <c r="P37" s="46"/>
      <c r="R37" s="340">
        <f t="shared" si="0"/>
        <v>0</v>
      </c>
      <c r="S37" s="320">
        <f t="shared" si="1"/>
        <v>0</v>
      </c>
      <c r="T37" s="321" t="str">
        <f t="shared" si="4"/>
        <v/>
      </c>
      <c r="U37" s="322" t="str">
        <f t="shared" si="5"/>
        <v/>
      </c>
      <c r="V37" s="322" t="str">
        <f t="shared" si="6"/>
        <v/>
      </c>
      <c r="W37" s="322" t="str">
        <f t="shared" si="7"/>
        <v/>
      </c>
      <c r="X37" s="323" t="str">
        <f t="shared" si="8"/>
        <v/>
      </c>
      <c r="Y37" s="340">
        <f t="shared" si="2"/>
        <v>0</v>
      </c>
      <c r="Z37" s="320">
        <f t="shared" si="3"/>
        <v>0</v>
      </c>
      <c r="AA37" s="321" t="str">
        <f t="shared" si="9"/>
        <v/>
      </c>
      <c r="AB37" s="322" t="str">
        <f t="shared" si="10"/>
        <v/>
      </c>
      <c r="AC37" s="322" t="str">
        <f t="shared" si="11"/>
        <v/>
      </c>
      <c r="AD37" s="322" t="str">
        <f t="shared" si="12"/>
        <v/>
      </c>
      <c r="AE37" s="323" t="str">
        <f t="shared" si="13"/>
        <v/>
      </c>
      <c r="AG37" s="2">
        <f t="shared" si="14"/>
        <v>125</v>
      </c>
      <c r="AH37" s="2">
        <f t="shared" si="15"/>
        <v>4</v>
      </c>
      <c r="AI37" s="2">
        <f t="shared" si="16"/>
        <v>125</v>
      </c>
      <c r="AJ37" s="2">
        <f t="shared" si="17"/>
        <v>4</v>
      </c>
    </row>
    <row r="38" spans="1:36" ht="30" customHeight="1" x14ac:dyDescent="0.2">
      <c r="A38" s="49"/>
      <c r="B38" s="22">
        <v>21</v>
      </c>
      <c r="C38" s="77"/>
      <c r="D38" s="77"/>
      <c r="E38" s="23"/>
      <c r="F38" s="24"/>
      <c r="G38" s="44"/>
      <c r="H38" s="25"/>
      <c r="J38" s="22">
        <v>21</v>
      </c>
      <c r="K38" s="77"/>
      <c r="L38" s="77"/>
      <c r="M38" s="23"/>
      <c r="N38" s="24"/>
      <c r="O38" s="44"/>
      <c r="P38" s="25"/>
      <c r="R38" s="339">
        <f t="shared" si="0"/>
        <v>0</v>
      </c>
      <c r="S38" s="316">
        <f t="shared" si="1"/>
        <v>0</v>
      </c>
      <c r="T38" s="317" t="str">
        <f t="shared" si="4"/>
        <v/>
      </c>
      <c r="U38" s="318" t="str">
        <f t="shared" si="5"/>
        <v/>
      </c>
      <c r="V38" s="318" t="str">
        <f t="shared" si="6"/>
        <v/>
      </c>
      <c r="W38" s="318" t="str">
        <f t="shared" si="7"/>
        <v/>
      </c>
      <c r="X38" s="319" t="str">
        <f t="shared" si="8"/>
        <v/>
      </c>
      <c r="Y38" s="339">
        <f t="shared" si="2"/>
        <v>0</v>
      </c>
      <c r="Z38" s="316">
        <f t="shared" si="3"/>
        <v>0</v>
      </c>
      <c r="AA38" s="317" t="str">
        <f t="shared" si="9"/>
        <v/>
      </c>
      <c r="AB38" s="318" t="str">
        <f t="shared" si="10"/>
        <v/>
      </c>
      <c r="AC38" s="318" t="str">
        <f t="shared" si="11"/>
        <v/>
      </c>
      <c r="AD38" s="318" t="str">
        <f t="shared" si="12"/>
        <v/>
      </c>
      <c r="AE38" s="319" t="str">
        <f t="shared" si="13"/>
        <v/>
      </c>
      <c r="AG38" s="2">
        <f t="shared" si="14"/>
        <v>125</v>
      </c>
      <c r="AH38" s="2">
        <f t="shared" si="15"/>
        <v>4</v>
      </c>
      <c r="AI38" s="2">
        <f t="shared" si="16"/>
        <v>125</v>
      </c>
      <c r="AJ38" s="2">
        <f t="shared" si="17"/>
        <v>4</v>
      </c>
    </row>
    <row r="39" spans="1:36" ht="30" customHeight="1" x14ac:dyDescent="0.2">
      <c r="A39" s="49"/>
      <c r="B39" s="22">
        <v>22</v>
      </c>
      <c r="C39" s="77"/>
      <c r="D39" s="77"/>
      <c r="E39" s="23"/>
      <c r="F39" s="24"/>
      <c r="G39" s="44"/>
      <c r="H39" s="25"/>
      <c r="J39" s="22">
        <v>22</v>
      </c>
      <c r="K39" s="77"/>
      <c r="L39" s="77"/>
      <c r="M39" s="23"/>
      <c r="N39" s="24"/>
      <c r="O39" s="44"/>
      <c r="P39" s="25"/>
      <c r="R39" s="339">
        <f t="shared" si="0"/>
        <v>0</v>
      </c>
      <c r="S39" s="316">
        <f t="shared" si="1"/>
        <v>0</v>
      </c>
      <c r="T39" s="317" t="str">
        <f t="shared" si="4"/>
        <v/>
      </c>
      <c r="U39" s="318" t="str">
        <f t="shared" si="5"/>
        <v/>
      </c>
      <c r="V39" s="318" t="str">
        <f t="shared" si="6"/>
        <v/>
      </c>
      <c r="W39" s="318" t="str">
        <f t="shared" si="7"/>
        <v/>
      </c>
      <c r="X39" s="319" t="str">
        <f t="shared" si="8"/>
        <v/>
      </c>
      <c r="Y39" s="339">
        <f t="shared" si="2"/>
        <v>0</v>
      </c>
      <c r="Z39" s="316">
        <f t="shared" si="3"/>
        <v>0</v>
      </c>
      <c r="AA39" s="317" t="str">
        <f t="shared" si="9"/>
        <v/>
      </c>
      <c r="AB39" s="318" t="str">
        <f t="shared" si="10"/>
        <v/>
      </c>
      <c r="AC39" s="318" t="str">
        <f t="shared" si="11"/>
        <v/>
      </c>
      <c r="AD39" s="318" t="str">
        <f t="shared" si="12"/>
        <v/>
      </c>
      <c r="AE39" s="319" t="str">
        <f t="shared" si="13"/>
        <v/>
      </c>
      <c r="AG39" s="2">
        <f t="shared" si="14"/>
        <v>125</v>
      </c>
      <c r="AH39" s="2">
        <f t="shared" si="15"/>
        <v>4</v>
      </c>
      <c r="AI39" s="2">
        <f t="shared" si="16"/>
        <v>125</v>
      </c>
      <c r="AJ39" s="2">
        <f t="shared" si="17"/>
        <v>4</v>
      </c>
    </row>
    <row r="40" spans="1:36" ht="30" customHeight="1" thickBot="1" x14ac:dyDescent="0.25">
      <c r="A40" s="49"/>
      <c r="B40" s="68">
        <v>23</v>
      </c>
      <c r="C40" s="78"/>
      <c r="D40" s="78"/>
      <c r="E40" s="74"/>
      <c r="F40" s="43"/>
      <c r="G40" s="45"/>
      <c r="H40" s="46"/>
      <c r="J40" s="68">
        <v>23</v>
      </c>
      <c r="K40" s="78"/>
      <c r="L40" s="78"/>
      <c r="M40" s="74"/>
      <c r="N40" s="43"/>
      <c r="O40" s="45"/>
      <c r="P40" s="46"/>
      <c r="R40" s="340">
        <f t="shared" si="0"/>
        <v>0</v>
      </c>
      <c r="S40" s="320">
        <f t="shared" si="1"/>
        <v>0</v>
      </c>
      <c r="T40" s="321" t="str">
        <f t="shared" si="4"/>
        <v/>
      </c>
      <c r="U40" s="322" t="str">
        <f t="shared" si="5"/>
        <v/>
      </c>
      <c r="V40" s="322" t="str">
        <f t="shared" si="6"/>
        <v/>
      </c>
      <c r="W40" s="322" t="str">
        <f t="shared" si="7"/>
        <v/>
      </c>
      <c r="X40" s="323" t="str">
        <f t="shared" si="8"/>
        <v/>
      </c>
      <c r="Y40" s="340">
        <f t="shared" si="2"/>
        <v>0</v>
      </c>
      <c r="Z40" s="320">
        <f t="shared" si="3"/>
        <v>0</v>
      </c>
      <c r="AA40" s="321" t="str">
        <f t="shared" si="9"/>
        <v/>
      </c>
      <c r="AB40" s="322" t="str">
        <f t="shared" si="10"/>
        <v/>
      </c>
      <c r="AC40" s="322" t="str">
        <f t="shared" si="11"/>
        <v/>
      </c>
      <c r="AD40" s="322" t="str">
        <f t="shared" si="12"/>
        <v/>
      </c>
      <c r="AE40" s="323" t="str">
        <f t="shared" si="13"/>
        <v/>
      </c>
      <c r="AG40" s="2">
        <f t="shared" si="14"/>
        <v>125</v>
      </c>
      <c r="AH40" s="2">
        <f t="shared" si="15"/>
        <v>4</v>
      </c>
      <c r="AI40" s="2">
        <f t="shared" si="16"/>
        <v>125</v>
      </c>
      <c r="AJ40" s="2">
        <f t="shared" si="17"/>
        <v>4</v>
      </c>
    </row>
    <row r="41" spans="1:36" ht="13.8" thickBot="1" x14ac:dyDescent="0.25"/>
    <row r="42" spans="1:36" ht="30" customHeight="1" x14ac:dyDescent="0.2">
      <c r="B42" s="455" t="s">
        <v>158</v>
      </c>
      <c r="C42" s="456"/>
      <c r="D42" s="456"/>
      <c r="E42" s="456"/>
      <c r="F42" s="456"/>
      <c r="G42" s="456"/>
      <c r="H42" s="336"/>
      <c r="J42" s="455" t="s">
        <v>159</v>
      </c>
      <c r="K42" s="456"/>
      <c r="L42" s="456"/>
      <c r="M42" s="456"/>
      <c r="N42" s="456"/>
      <c r="O42" s="456"/>
      <c r="P42" s="336"/>
    </row>
    <row r="43" spans="1:36" ht="30" customHeight="1" x14ac:dyDescent="0.2">
      <c r="B43" s="7" t="s">
        <v>171</v>
      </c>
      <c r="C43" s="4" t="s">
        <v>16</v>
      </c>
      <c r="D43" s="4" t="s">
        <v>156</v>
      </c>
      <c r="E43" s="4" t="s">
        <v>259</v>
      </c>
      <c r="F43" s="3" t="s">
        <v>18</v>
      </c>
      <c r="G43" s="9" t="s">
        <v>39</v>
      </c>
      <c r="H43" s="337" t="s">
        <v>20</v>
      </c>
      <c r="J43" s="7" t="s">
        <v>171</v>
      </c>
      <c r="K43" s="4" t="s">
        <v>16</v>
      </c>
      <c r="L43" s="4" t="s">
        <v>156</v>
      </c>
      <c r="M43" s="4" t="s">
        <v>259</v>
      </c>
      <c r="N43" s="3" t="s">
        <v>18</v>
      </c>
      <c r="O43" s="9" t="s">
        <v>39</v>
      </c>
      <c r="P43" s="337" t="s">
        <v>20</v>
      </c>
    </row>
    <row r="44" spans="1:36" ht="30" customHeight="1" x14ac:dyDescent="0.2">
      <c r="B44" s="422" t="s">
        <v>258</v>
      </c>
      <c r="C44" s="423"/>
      <c r="D44" s="423"/>
      <c r="E44" s="423"/>
      <c r="F44" s="423"/>
      <c r="G44" s="423"/>
      <c r="H44" s="424"/>
      <c r="J44" s="422" t="s">
        <v>258</v>
      </c>
      <c r="K44" s="423"/>
      <c r="L44" s="423"/>
      <c r="M44" s="423"/>
      <c r="N44" s="423"/>
      <c r="O44" s="423"/>
      <c r="P44" s="424"/>
    </row>
    <row r="45" spans="1:36" ht="30" customHeight="1" x14ac:dyDescent="0.2">
      <c r="A45" s="2">
        <v>1</v>
      </c>
      <c r="B45" s="50"/>
      <c r="C45" s="83" t="str" cm="1">
        <f t="array" ref="C45">IF(B45="","",INDEX(motoM,B45,2))</f>
        <v/>
      </c>
      <c r="D45" s="83" t="str" cm="1">
        <f t="array" ref="D45">IF(B45="","",INDEX(motoM,B45,3))</f>
        <v/>
      </c>
      <c r="E45" s="3" t="str" cm="1">
        <f t="array" ref="E45">IF(B45="","",INDEX(motoM,B45,4))</f>
        <v/>
      </c>
      <c r="F45" s="71" t="str" cm="1">
        <f t="array" ref="F45">IF(B45="","",INDEX(motoM,B45,5))</f>
        <v/>
      </c>
      <c r="G45" s="84" t="str" cm="1">
        <f t="array" ref="G45">IF(B45="","",IF(INDEX(motoM,B45,6)=0,"",INDEX(motoM,B45,6)))</f>
        <v/>
      </c>
      <c r="H45" s="85" t="str" cm="1">
        <f t="array" ref="H45">IF(B45="","",INDEX(motoM,B45,7))</f>
        <v/>
      </c>
      <c r="J45" s="50"/>
      <c r="K45" s="83" t="str" cm="1">
        <f t="array" ref="K45">IF(J45="","",INDEX(motoF,J45,2))</f>
        <v/>
      </c>
      <c r="L45" s="83" t="str" cm="1">
        <f t="array" ref="L45">IF(J45="","",INDEX(motoF,J45,3))</f>
        <v/>
      </c>
      <c r="M45" s="3" t="str" cm="1">
        <f t="array" ref="M45">IF(J45="","",INDEX(motoF,J45,4))</f>
        <v/>
      </c>
      <c r="N45" s="71" t="str" cm="1">
        <f t="array" ref="N45">IF(J45="","",INDEX(motoF,J45,5))</f>
        <v/>
      </c>
      <c r="O45" s="84" t="str" cm="1">
        <f t="array" ref="O45">IF(J45="","",IF(INDEX(motoF,J45,6)=0,"",INDEX(motoF,J45,6)))</f>
        <v/>
      </c>
      <c r="P45" s="85" t="str" cm="1">
        <f t="array" ref="P45">IF(J45="","",INDEX(motoF,J45,7))</f>
        <v/>
      </c>
      <c r="Q45" s="2">
        <v>1</v>
      </c>
      <c r="R45" s="23"/>
      <c r="S45" s="91" t="s">
        <v>160</v>
      </c>
    </row>
    <row r="46" spans="1:36" ht="30" customHeight="1" x14ac:dyDescent="0.2">
      <c r="A46" s="2">
        <v>2</v>
      </c>
      <c r="B46" s="50"/>
      <c r="C46" s="83" t="str" cm="1">
        <f t="array" ref="C46">IF(B46="","",INDEX(motoM,B46,2))</f>
        <v/>
      </c>
      <c r="D46" s="83" t="str" cm="1">
        <f t="array" ref="D46">IF(B46="","",INDEX(motoM,B46,3))</f>
        <v/>
      </c>
      <c r="E46" s="3" t="str" cm="1">
        <f t="array" ref="E46">IF(B46="","",INDEX(motoM,B46,4))</f>
        <v/>
      </c>
      <c r="F46" s="71" t="str" cm="1">
        <f t="array" ref="F46">IF(B46="","",INDEX(motoM,B46,5))</f>
        <v/>
      </c>
      <c r="G46" s="84" t="str" cm="1">
        <f t="array" ref="G46">IF(B46="","",IF(INDEX(motoM,B46,6)=0,"",INDEX(motoM,B46,6)))</f>
        <v/>
      </c>
      <c r="H46" s="85" t="str" cm="1">
        <f t="array" ref="H46">IF(B46="","",INDEX(motoM,B46,7))</f>
        <v/>
      </c>
      <c r="J46" s="50"/>
      <c r="K46" s="83" t="str" cm="1">
        <f t="array" ref="K46">IF(J46="","",INDEX(motoF,J46,2))</f>
        <v/>
      </c>
      <c r="L46" s="83" t="str" cm="1">
        <f t="array" ref="L46">IF(J46="","",INDEX(motoF,J46,3))</f>
        <v/>
      </c>
      <c r="M46" s="3" t="str" cm="1">
        <f t="array" ref="M46">IF(J46="","",INDEX(motoF,J46,4))</f>
        <v/>
      </c>
      <c r="N46" s="71" t="str" cm="1">
        <f t="array" ref="N46">IF(J46="","",INDEX(motoF,J46,5))</f>
        <v/>
      </c>
      <c r="O46" s="84" t="str" cm="1">
        <f t="array" ref="O46">IF(J46="","",IF(INDEX(motoF,J46,6)=0,"",INDEX(motoF,J46,6)))</f>
        <v/>
      </c>
      <c r="P46" s="85" t="str" cm="1">
        <f t="array" ref="P46">IF(J46="","",INDEX(motoF,J46,7))</f>
        <v/>
      </c>
      <c r="Q46" s="2">
        <v>2</v>
      </c>
    </row>
    <row r="47" spans="1:36" ht="30" customHeight="1" x14ac:dyDescent="0.2">
      <c r="A47" s="2">
        <v>3</v>
      </c>
      <c r="B47" s="50"/>
      <c r="C47" s="83" t="str" cm="1">
        <f t="array" ref="C47">IF(B47="","",INDEX(motoM,B47,2))</f>
        <v/>
      </c>
      <c r="D47" s="83" t="str" cm="1">
        <f t="array" ref="D47">IF(B47="","",INDEX(motoM,B47,3))</f>
        <v/>
      </c>
      <c r="E47" s="3" t="str" cm="1">
        <f t="array" ref="E47">IF(B47="","",INDEX(motoM,B47,4))</f>
        <v/>
      </c>
      <c r="F47" s="71" t="str" cm="1">
        <f t="array" ref="F47">IF(B47="","",INDEX(motoM,B47,5))</f>
        <v/>
      </c>
      <c r="G47" s="84" t="str" cm="1">
        <f t="array" ref="G47">IF(B47="","",IF(INDEX(motoM,B47,6)=0,"",INDEX(motoM,B47,6)))</f>
        <v/>
      </c>
      <c r="H47" s="85" t="str" cm="1">
        <f t="array" ref="H47">IF(B47="","",INDEX(motoM,B47,7))</f>
        <v/>
      </c>
      <c r="J47" s="50"/>
      <c r="K47" s="83" t="str" cm="1">
        <f t="array" ref="K47">IF(J47="","",INDEX(motoF,J47,2))</f>
        <v/>
      </c>
      <c r="L47" s="83" t="str" cm="1">
        <f t="array" ref="L47">IF(J47="","",INDEX(motoF,J47,3))</f>
        <v/>
      </c>
      <c r="M47" s="3" t="str" cm="1">
        <f t="array" ref="M47">IF(J47="","",INDEX(motoF,J47,4))</f>
        <v/>
      </c>
      <c r="N47" s="71" t="str" cm="1">
        <f t="array" ref="N47">IF(J47="","",INDEX(motoF,J47,5))</f>
        <v/>
      </c>
      <c r="O47" s="84" t="str" cm="1">
        <f t="array" ref="O47">IF(J47="","",IF(INDEX(motoF,J47,6)=0,"",INDEX(motoF,J47,6)))</f>
        <v/>
      </c>
      <c r="P47" s="85" t="str" cm="1">
        <f t="array" ref="P47">IF(J47="","",INDEX(motoF,J47,7))</f>
        <v/>
      </c>
      <c r="Q47" s="2">
        <v>3</v>
      </c>
    </row>
    <row r="48" spans="1:36" ht="30" customHeight="1" x14ac:dyDescent="0.2">
      <c r="A48" s="2">
        <v>4</v>
      </c>
      <c r="B48" s="50"/>
      <c r="C48" s="83" t="str" cm="1">
        <f t="array" ref="C48">IF(B48="","",INDEX(motoM,B48,2))</f>
        <v/>
      </c>
      <c r="D48" s="83" t="str" cm="1">
        <f t="array" ref="D48">IF(B48="","",INDEX(motoM,B48,3))</f>
        <v/>
      </c>
      <c r="E48" s="3" t="str" cm="1">
        <f t="array" ref="E48">IF(B48="","",INDEX(motoM,B48,4))</f>
        <v/>
      </c>
      <c r="F48" s="71" t="str" cm="1">
        <f t="array" ref="F48">IF(B48="","",INDEX(motoM,B48,5))</f>
        <v/>
      </c>
      <c r="G48" s="84" t="str" cm="1">
        <f t="array" ref="G48">IF(B48="","",IF(INDEX(motoM,B48,6)=0,"",INDEX(motoM,B48,6)))</f>
        <v/>
      </c>
      <c r="H48" s="85" t="str" cm="1">
        <f t="array" ref="H48">IF(B48="","",INDEX(motoM,B48,7))</f>
        <v/>
      </c>
      <c r="J48" s="50"/>
      <c r="K48" s="83" t="str" cm="1">
        <f t="array" ref="K48">IF(J48="","",INDEX(motoF,J48,2))</f>
        <v/>
      </c>
      <c r="L48" s="83" t="str" cm="1">
        <f t="array" ref="L48">IF(J48="","",INDEX(motoF,J48,3))</f>
        <v/>
      </c>
      <c r="M48" s="3" t="str" cm="1">
        <f t="array" ref="M48">IF(J48="","",INDEX(motoF,J48,4))</f>
        <v/>
      </c>
      <c r="N48" s="71" t="str" cm="1">
        <f t="array" ref="N48">IF(J48="","",INDEX(motoF,J48,5))</f>
        <v/>
      </c>
      <c r="O48" s="84" t="str" cm="1">
        <f t="array" ref="O48">IF(J48="","",IF(INDEX(motoF,J48,6)=0,"",INDEX(motoF,J48,6)))</f>
        <v/>
      </c>
      <c r="P48" s="85" t="str" cm="1">
        <f t="array" ref="P48">IF(J48="","",INDEX(motoF,J48,7))</f>
        <v/>
      </c>
      <c r="Q48" s="2">
        <v>4</v>
      </c>
    </row>
    <row r="49" spans="1:19" ht="30" customHeight="1" thickBot="1" x14ac:dyDescent="0.25">
      <c r="A49" s="2">
        <v>5</v>
      </c>
      <c r="B49" s="51"/>
      <c r="C49" s="86" t="str" cm="1">
        <f t="array" ref="C49">IF(B49="","",INDEX(motoM,B49,2))</f>
        <v/>
      </c>
      <c r="D49" s="86" t="str" cm="1">
        <f t="array" ref="D49">IF(B49="","",INDEX(motoM,B49,3))</f>
        <v/>
      </c>
      <c r="E49" s="87" t="str" cm="1">
        <f t="array" ref="E49">IF(B49="","",INDEX(motoM,B49,4))</f>
        <v/>
      </c>
      <c r="F49" s="88" t="str" cm="1">
        <f t="array" ref="F49">IF(B49="","",INDEX(motoM,B49,5))</f>
        <v/>
      </c>
      <c r="G49" s="89" t="str" cm="1">
        <f t="array" ref="G49">IF(B49="","",IF(INDEX(motoM,B49,6)=0,"",INDEX(motoM,B49,6)))</f>
        <v/>
      </c>
      <c r="H49" s="90" t="str" cm="1">
        <f t="array" ref="H49">IF(B49="","",INDEX(motoM,B49,7))</f>
        <v/>
      </c>
      <c r="J49" s="51"/>
      <c r="K49" s="86" t="str" cm="1">
        <f t="array" ref="K49">IF(J49="","",INDEX(motoF,J49,2))</f>
        <v/>
      </c>
      <c r="L49" s="86" t="str" cm="1">
        <f t="array" ref="L49">IF(J49="","",INDEX(motoF,J49,3))</f>
        <v/>
      </c>
      <c r="M49" s="87" t="str" cm="1">
        <f t="array" ref="M49">IF(J49="","",INDEX(motoF,J49,4))</f>
        <v/>
      </c>
      <c r="N49" s="88" t="str" cm="1">
        <f t="array" ref="N49">IF(J49="","",INDEX(motoF,J49,5))</f>
        <v/>
      </c>
      <c r="O49" s="89" t="str" cm="1">
        <f t="array" ref="O49">IF(J49="","",IF(INDEX(motoF,J49,6)=0,"",INDEX(motoF,J49,6)))</f>
        <v/>
      </c>
      <c r="P49" s="90" t="str" cm="1">
        <f t="array" ref="P49">IF(J49="","",INDEX(motoF,J49,7))</f>
        <v/>
      </c>
      <c r="Q49" s="2">
        <v>5</v>
      </c>
    </row>
    <row r="50" spans="1:19" ht="30" customHeight="1" x14ac:dyDescent="0.2">
      <c r="A50" s="2">
        <v>6</v>
      </c>
      <c r="B50" s="255"/>
      <c r="C50" s="256" t="str" cm="1">
        <f t="array" ref="C50">IF(B50="","",INDEX(motoM,B50,2))</f>
        <v/>
      </c>
      <c r="D50" s="256" t="str" cm="1">
        <f t="array" ref="D50">IF(B50="","",INDEX(motoM,B50,3))</f>
        <v/>
      </c>
      <c r="E50" s="60" t="str" cm="1">
        <f t="array" ref="E50">IF(B50="","",INDEX(motoM,B50,4))</f>
        <v/>
      </c>
      <c r="F50" s="257" t="str" cm="1">
        <f t="array" ref="F50">IF(B50="","",INDEX(motoM,B50,5))</f>
        <v/>
      </c>
      <c r="G50" s="258" t="str" cm="1">
        <f t="array" ref="G50">IF(B50="","",IF(INDEX(motoM,B50,6)=0,"",INDEX(motoM,B50,6)))</f>
        <v/>
      </c>
      <c r="H50" s="259" t="str" cm="1">
        <f t="array" ref="H50">IF(B50="","",INDEX(motoM,B50,7))</f>
        <v/>
      </c>
      <c r="J50" s="255"/>
      <c r="K50" s="256" t="str" cm="1">
        <f t="array" ref="K50">IF(J50="","",INDEX(motoF,J50,2))</f>
        <v/>
      </c>
      <c r="L50" s="256" t="str" cm="1">
        <f t="array" ref="L50">IF(J50="","",INDEX(motoF,J50,3))</f>
        <v/>
      </c>
      <c r="M50" s="60" t="str" cm="1">
        <f t="array" ref="M50">IF(J50="","",INDEX(motoF,J50,4))</f>
        <v/>
      </c>
      <c r="N50" s="257" t="str" cm="1">
        <f t="array" ref="N50">IF(J50="","",INDEX(motoF,J50,5))</f>
        <v/>
      </c>
      <c r="O50" s="258" t="str" cm="1">
        <f t="array" ref="O50">IF(J50="","",IF(INDEX(motoF,J50,6)=0,"",INDEX(motoF,J50,6)))</f>
        <v/>
      </c>
      <c r="P50" s="259" t="str" cm="1">
        <f t="array" ref="P50">IF(J50="","",INDEX(motoF,J50,7))</f>
        <v/>
      </c>
      <c r="Q50" s="2">
        <v>6</v>
      </c>
    </row>
    <row r="51" spans="1:19" ht="30" customHeight="1" x14ac:dyDescent="0.2">
      <c r="A51" s="2">
        <v>7</v>
      </c>
      <c r="B51" s="50"/>
      <c r="C51" s="83" t="str" cm="1">
        <f t="array" ref="C51">IF(B51="","",INDEX(motoM,B51,2))</f>
        <v/>
      </c>
      <c r="D51" s="83" t="str" cm="1">
        <f t="array" ref="D51">IF(B51="","",INDEX(motoM,B51,3))</f>
        <v/>
      </c>
      <c r="E51" s="3" t="str" cm="1">
        <f t="array" ref="E51">IF(B51="","",INDEX(motoM,B51,4))</f>
        <v/>
      </c>
      <c r="F51" s="71" t="str" cm="1">
        <f t="array" ref="F51">IF(B51="","",INDEX(motoM,B51,5))</f>
        <v/>
      </c>
      <c r="G51" s="84" t="str" cm="1">
        <f t="array" ref="G51">IF(B51="","",IF(INDEX(motoM,B51,6)=0,"",INDEX(motoM,B51,6)))</f>
        <v/>
      </c>
      <c r="H51" s="85" t="str" cm="1">
        <f t="array" ref="H51">IF(B51="","",INDEX(motoM,B51,7))</f>
        <v/>
      </c>
      <c r="J51" s="50"/>
      <c r="K51" s="83" t="str" cm="1">
        <f t="array" ref="K51">IF(J51="","",INDEX(motoF,J51,2))</f>
        <v/>
      </c>
      <c r="L51" s="83" t="str" cm="1">
        <f t="array" ref="L51">IF(J51="","",INDEX(motoF,J51,3))</f>
        <v/>
      </c>
      <c r="M51" s="3" t="str" cm="1">
        <f t="array" ref="M51">IF(J51="","",INDEX(motoF,J51,4))</f>
        <v/>
      </c>
      <c r="N51" s="71" t="str" cm="1">
        <f t="array" ref="N51">IF(J51="","",INDEX(motoF,J51,5))</f>
        <v/>
      </c>
      <c r="O51" s="84" t="str" cm="1">
        <f t="array" ref="O51">IF(J51="","",IF(INDEX(motoF,J51,6)=0,"",INDEX(motoF,J51,6)))</f>
        <v/>
      </c>
      <c r="P51" s="85" t="str" cm="1">
        <f t="array" ref="P51">IF(J51="","",INDEX(motoF,J51,7))</f>
        <v/>
      </c>
      <c r="Q51" s="2">
        <v>7</v>
      </c>
    </row>
    <row r="52" spans="1:19" ht="30" customHeight="1" x14ac:dyDescent="0.2">
      <c r="A52" s="2">
        <v>8</v>
      </c>
      <c r="B52" s="50"/>
      <c r="C52" s="83" t="str" cm="1">
        <f t="array" ref="C52">IF(B52="","",INDEX(motoM,B52,2))</f>
        <v/>
      </c>
      <c r="D52" s="83" t="str" cm="1">
        <f t="array" ref="D52">IF(B52="","",INDEX(motoM,B52,3))</f>
        <v/>
      </c>
      <c r="E52" s="3" t="str" cm="1">
        <f t="array" ref="E52">IF(B52="","",INDEX(motoM,B52,4))</f>
        <v/>
      </c>
      <c r="F52" s="71" t="str" cm="1">
        <f t="array" ref="F52">IF(B52="","",INDEX(motoM,B52,5))</f>
        <v/>
      </c>
      <c r="G52" s="84" t="str" cm="1">
        <f t="array" ref="G52">IF(B52="","",IF(INDEX(motoM,B52,6)=0,"",INDEX(motoM,B52,6)))</f>
        <v/>
      </c>
      <c r="H52" s="85" t="str" cm="1">
        <f t="array" ref="H52">IF(B52="","",INDEX(motoM,B52,7))</f>
        <v/>
      </c>
      <c r="J52" s="50"/>
      <c r="K52" s="83" t="str" cm="1">
        <f t="array" ref="K52">IF(J52="","",INDEX(motoF,J52,2))</f>
        <v/>
      </c>
      <c r="L52" s="83" t="str" cm="1">
        <f t="array" ref="L52">IF(J52="","",INDEX(motoF,J52,3))</f>
        <v/>
      </c>
      <c r="M52" s="3" t="str" cm="1">
        <f t="array" ref="M52">IF(J52="","",INDEX(motoF,J52,4))</f>
        <v/>
      </c>
      <c r="N52" s="71" t="str" cm="1">
        <f t="array" ref="N52">IF(J52="","",INDEX(motoF,J52,5))</f>
        <v/>
      </c>
      <c r="O52" s="84" t="str" cm="1">
        <f t="array" ref="O52">IF(J52="","",IF(INDEX(motoF,J52,6)=0,"",INDEX(motoF,J52,6)))</f>
        <v/>
      </c>
      <c r="P52" s="85" t="str" cm="1">
        <f t="array" ref="P52">IF(J52="","",INDEX(motoF,J52,7))</f>
        <v/>
      </c>
      <c r="Q52" s="2">
        <v>8</v>
      </c>
    </row>
    <row r="53" spans="1:19" ht="30" customHeight="1" thickBot="1" x14ac:dyDescent="0.25">
      <c r="A53" s="49">
        <v>9</v>
      </c>
      <c r="B53" s="51"/>
      <c r="C53" s="86" t="str" cm="1">
        <f t="array" ref="C53">IF(B53="","",INDEX(motoM,B53,2))</f>
        <v/>
      </c>
      <c r="D53" s="86" t="str" cm="1">
        <f t="array" ref="D53">IF(B53="","",INDEX(motoM,B53,3))</f>
        <v/>
      </c>
      <c r="E53" s="87" t="str" cm="1">
        <f t="array" ref="E53">IF(B53="","",INDEX(motoM,B53,4))</f>
        <v/>
      </c>
      <c r="F53" s="88" t="str" cm="1">
        <f t="array" ref="F53">IF(B53="","",INDEX(motoM,B53,5))</f>
        <v/>
      </c>
      <c r="G53" s="89" t="str" cm="1">
        <f t="array" ref="G53">IF(B53="","",IF(INDEX(motoM,B53,6)=0,"",INDEX(motoM,B53,6)))</f>
        <v/>
      </c>
      <c r="H53" s="90" t="str" cm="1">
        <f t="array" ref="H53">IF(B53="","",INDEX(motoM,B53,7))</f>
        <v/>
      </c>
      <c r="J53" s="51"/>
      <c r="K53" s="86" t="str" cm="1">
        <f t="array" ref="K53">IF(J53="","",INDEX(motoF,J53,2))</f>
        <v/>
      </c>
      <c r="L53" s="86" t="str" cm="1">
        <f t="array" ref="L53">IF(J53="","",INDEX(motoF,J53,3))</f>
        <v/>
      </c>
      <c r="M53" s="87" t="str" cm="1">
        <f t="array" ref="M53">IF(J53="","",INDEX(motoF,J53,4))</f>
        <v/>
      </c>
      <c r="N53" s="88" t="str" cm="1">
        <f t="array" ref="N53">IF(J53="","",INDEX(motoF,J53,5))</f>
        <v/>
      </c>
      <c r="O53" s="89" t="str" cm="1">
        <f t="array" ref="O53">IF(J53="","",IF(INDEX(motoF,J53,6)=0,"",INDEX(motoF,J53,6)))</f>
        <v/>
      </c>
      <c r="P53" s="90" t="str" cm="1">
        <f t="array" ref="P53">IF(J53="","",INDEX(motoF,J53,7))</f>
        <v/>
      </c>
      <c r="Q53" s="2">
        <v>9</v>
      </c>
    </row>
    <row r="54" spans="1:19" ht="13.8" thickBot="1" x14ac:dyDescent="0.25"/>
    <row r="55" spans="1:19" ht="30" customHeight="1" x14ac:dyDescent="0.2">
      <c r="B55" s="455" t="s">
        <v>8</v>
      </c>
      <c r="C55" s="456"/>
      <c r="D55" s="456"/>
      <c r="E55" s="456"/>
      <c r="F55" s="456"/>
      <c r="G55" s="456"/>
      <c r="H55" s="457"/>
      <c r="J55" s="455" t="s">
        <v>10</v>
      </c>
      <c r="K55" s="456"/>
      <c r="L55" s="456"/>
      <c r="M55" s="456"/>
      <c r="N55" s="456"/>
      <c r="O55" s="456"/>
      <c r="P55" s="457"/>
    </row>
    <row r="56" spans="1:19" ht="30" customHeight="1" x14ac:dyDescent="0.2">
      <c r="B56" s="7" t="s">
        <v>171</v>
      </c>
      <c r="C56" s="4" t="s">
        <v>16</v>
      </c>
      <c r="D56" s="4" t="s">
        <v>156</v>
      </c>
      <c r="E56" s="4" t="s">
        <v>259</v>
      </c>
      <c r="F56" s="3" t="s">
        <v>18</v>
      </c>
      <c r="G56" s="9" t="s">
        <v>39</v>
      </c>
      <c r="H56" s="337" t="s">
        <v>20</v>
      </c>
      <c r="J56" s="7" t="s">
        <v>171</v>
      </c>
      <c r="K56" s="4" t="s">
        <v>16</v>
      </c>
      <c r="L56" s="4" t="s">
        <v>156</v>
      </c>
      <c r="M56" s="4" t="s">
        <v>259</v>
      </c>
      <c r="N56" s="3" t="s">
        <v>18</v>
      </c>
      <c r="O56" s="9" t="s">
        <v>39</v>
      </c>
      <c r="P56" s="337" t="s">
        <v>20</v>
      </c>
    </row>
    <row r="57" spans="1:19" ht="30" customHeight="1" x14ac:dyDescent="0.2">
      <c r="B57" s="422" t="s">
        <v>258</v>
      </c>
      <c r="C57" s="423"/>
      <c r="D57" s="423"/>
      <c r="E57" s="423"/>
      <c r="F57" s="423"/>
      <c r="G57" s="423"/>
      <c r="H57" s="424"/>
      <c r="J57" s="422" t="s">
        <v>258</v>
      </c>
      <c r="K57" s="423"/>
      <c r="L57" s="423"/>
      <c r="M57" s="423"/>
      <c r="N57" s="423"/>
      <c r="O57" s="423"/>
      <c r="P57" s="424"/>
    </row>
    <row r="58" spans="1:19" ht="30" customHeight="1" x14ac:dyDescent="0.2">
      <c r="A58" s="2">
        <v>1</v>
      </c>
      <c r="B58" s="50"/>
      <c r="C58" s="83" t="str" cm="1">
        <f t="array" ref="C58">IF(B58="","",INDEX(motoM,B58,2))</f>
        <v/>
      </c>
      <c r="D58" s="83" t="str" cm="1">
        <f t="array" ref="D58">IF(B58="","",INDEX(motoM,B58,3))</f>
        <v/>
      </c>
      <c r="E58" s="3" t="str" cm="1">
        <f t="array" ref="E58">IF(B58="","",INDEX(motoM,B58,4))</f>
        <v/>
      </c>
      <c r="F58" s="71" t="str" cm="1">
        <f t="array" ref="F58">IF(B58="","",INDEX(motoM,B58,5))</f>
        <v/>
      </c>
      <c r="G58" s="84" t="str" cm="1">
        <f t="array" ref="G58">IF(B58="","",IF(INDEX(motoM,B58,6)=0,"",INDEX(motoM,B58,6)))</f>
        <v/>
      </c>
      <c r="H58" s="85" t="str" cm="1">
        <f t="array" ref="H58">IF(B58="","",INDEX(motoM,B58,7))</f>
        <v/>
      </c>
      <c r="J58" s="50"/>
      <c r="K58" s="83" t="str" cm="1">
        <f t="array" ref="K58">IF(J58="","",INDEX(motoF,J58,2))</f>
        <v/>
      </c>
      <c r="L58" s="83" t="str" cm="1">
        <f t="array" ref="L58">IF(J58="","",INDEX(motoF,J58,3))</f>
        <v/>
      </c>
      <c r="M58" s="3" t="str" cm="1">
        <f t="array" ref="M58">IF(J58="","",INDEX(motoF,J58,4))</f>
        <v/>
      </c>
      <c r="N58" s="71" t="str" cm="1">
        <f t="array" ref="N58">IF(J58="","",INDEX(motoF,J58,5))</f>
        <v/>
      </c>
      <c r="O58" s="84" t="str" cm="1">
        <f t="array" ref="O58">IF(J58="","",IF(INDEX(motoF,J58,6)=0,"",INDEX(motoF,J58,6)))</f>
        <v/>
      </c>
      <c r="P58" s="85" t="str" cm="1">
        <f t="array" ref="P58">IF(J58="","",INDEX(motoF,J58,7))</f>
        <v/>
      </c>
      <c r="Q58" s="2">
        <v>1</v>
      </c>
      <c r="R58" s="23"/>
      <c r="S58" s="91" t="s">
        <v>160</v>
      </c>
    </row>
    <row r="59" spans="1:19" ht="30" customHeight="1" x14ac:dyDescent="0.2">
      <c r="A59" s="2">
        <v>2</v>
      </c>
      <c r="B59" s="50"/>
      <c r="C59" s="83" t="str" cm="1">
        <f t="array" ref="C59">IF(B59="","",INDEX(motoM,B59,2))</f>
        <v/>
      </c>
      <c r="D59" s="83" t="str" cm="1">
        <f t="array" ref="D59">IF(B59="","",INDEX(motoM,B59,3))</f>
        <v/>
      </c>
      <c r="E59" s="3" t="str" cm="1">
        <f t="array" ref="E59">IF(B59="","",INDEX(motoM,B59,4))</f>
        <v/>
      </c>
      <c r="F59" s="71" t="str" cm="1">
        <f t="array" ref="F59">IF(B59="","",INDEX(motoM,B59,5))</f>
        <v/>
      </c>
      <c r="G59" s="84" t="str" cm="1">
        <f t="array" ref="G59">IF(B59="","",IF(INDEX(motoM,B59,6)=0,"",INDEX(motoM,B59,6)))</f>
        <v/>
      </c>
      <c r="H59" s="85" t="str" cm="1">
        <f t="array" ref="H59">IF(B59="","",INDEX(motoM,B59,7))</f>
        <v/>
      </c>
      <c r="J59" s="50"/>
      <c r="K59" s="83" t="str" cm="1">
        <f t="array" ref="K59">IF(J59="","",INDEX(motoF,J59,2))</f>
        <v/>
      </c>
      <c r="L59" s="83" t="str" cm="1">
        <f t="array" ref="L59">IF(J59="","",INDEX(motoF,J59,3))</f>
        <v/>
      </c>
      <c r="M59" s="3" t="str" cm="1">
        <f t="array" ref="M59">IF(J59="","",INDEX(motoF,J59,4))</f>
        <v/>
      </c>
      <c r="N59" s="71" t="str" cm="1">
        <f t="array" ref="N59">IF(J59="","",INDEX(motoF,J59,5))</f>
        <v/>
      </c>
      <c r="O59" s="84" t="str" cm="1">
        <f t="array" ref="O59">IF(J59="","",IF(INDEX(motoF,J59,6)=0,"",INDEX(motoF,J59,6)))</f>
        <v/>
      </c>
      <c r="P59" s="85" t="str" cm="1">
        <f t="array" ref="P59">IF(J59="","",INDEX(motoF,J59,7))</f>
        <v/>
      </c>
      <c r="Q59" s="2">
        <v>2</v>
      </c>
    </row>
    <row r="60" spans="1:19" ht="30" customHeight="1" x14ac:dyDescent="0.2">
      <c r="A60" s="2">
        <v>3</v>
      </c>
      <c r="B60" s="50"/>
      <c r="C60" s="83" t="str" cm="1">
        <f t="array" ref="C60">IF(B60="","",INDEX(motoM,B60,2))</f>
        <v/>
      </c>
      <c r="D60" s="83" t="str" cm="1">
        <f t="array" ref="D60">IF(B60="","",INDEX(motoM,B60,3))</f>
        <v/>
      </c>
      <c r="E60" s="3" t="str" cm="1">
        <f t="array" ref="E60">IF(B60="","",INDEX(motoM,B60,4))</f>
        <v/>
      </c>
      <c r="F60" s="71" t="str" cm="1">
        <f t="array" ref="F60">IF(B60="","",INDEX(motoM,B60,5))</f>
        <v/>
      </c>
      <c r="G60" s="84" t="str" cm="1">
        <f t="array" ref="G60">IF(B60="","",IF(INDEX(motoM,B60,6)=0,"",INDEX(motoM,B60,6)))</f>
        <v/>
      </c>
      <c r="H60" s="85" t="str" cm="1">
        <f t="array" ref="H60">IF(B60="","",INDEX(motoM,B60,7))</f>
        <v/>
      </c>
      <c r="J60" s="50"/>
      <c r="K60" s="83" t="str" cm="1">
        <f t="array" ref="K60">IF(J60="","",INDEX(motoF,J60,2))</f>
        <v/>
      </c>
      <c r="L60" s="83" t="str" cm="1">
        <f t="array" ref="L60">IF(J60="","",INDEX(motoF,J60,3))</f>
        <v/>
      </c>
      <c r="M60" s="3" t="str" cm="1">
        <f t="array" ref="M60">IF(J60="","",INDEX(motoF,J60,4))</f>
        <v/>
      </c>
      <c r="N60" s="71" t="str" cm="1">
        <f t="array" ref="N60">IF(J60="","",INDEX(motoF,J60,5))</f>
        <v/>
      </c>
      <c r="O60" s="84" t="str" cm="1">
        <f t="array" ref="O60">IF(J60="","",IF(INDEX(motoF,J60,6)=0,"",INDEX(motoF,J60,6)))</f>
        <v/>
      </c>
      <c r="P60" s="85" t="str" cm="1">
        <f t="array" ref="P60">IF(J60="","",INDEX(motoF,J60,7))</f>
        <v/>
      </c>
      <c r="Q60" s="2">
        <v>3</v>
      </c>
    </row>
    <row r="61" spans="1:19" ht="30" customHeight="1" x14ac:dyDescent="0.2">
      <c r="A61" s="2">
        <v>4</v>
      </c>
      <c r="B61" s="50"/>
      <c r="C61" s="83" t="str" cm="1">
        <f t="array" ref="C61">IF(B61="","",INDEX(motoM,B61,2))</f>
        <v/>
      </c>
      <c r="D61" s="83" t="str" cm="1">
        <f t="array" ref="D61">IF(B61="","",INDEX(motoM,B61,3))</f>
        <v/>
      </c>
      <c r="E61" s="3" t="str" cm="1">
        <f t="array" ref="E61">IF(B61="","",INDEX(motoM,B61,4))</f>
        <v/>
      </c>
      <c r="F61" s="71" t="str" cm="1">
        <f t="array" ref="F61">IF(B61="","",INDEX(motoM,B61,5))</f>
        <v/>
      </c>
      <c r="G61" s="84" t="str" cm="1">
        <f t="array" ref="G61">IF(B61="","",IF(INDEX(motoM,B61,6)=0,"",INDEX(motoM,B61,6)))</f>
        <v/>
      </c>
      <c r="H61" s="85" t="str" cm="1">
        <f t="array" ref="H61">IF(B61="","",INDEX(motoM,B61,7))</f>
        <v/>
      </c>
      <c r="J61" s="50"/>
      <c r="K61" s="83" t="str" cm="1">
        <f t="array" ref="K61">IF(J61="","",INDEX(motoF,J61,2))</f>
        <v/>
      </c>
      <c r="L61" s="83" t="str" cm="1">
        <f t="array" ref="L61">IF(J61="","",INDEX(motoF,J61,3))</f>
        <v/>
      </c>
      <c r="M61" s="3" t="str" cm="1">
        <f t="array" ref="M61">IF(J61="","",INDEX(motoF,J61,4))</f>
        <v/>
      </c>
      <c r="N61" s="71" t="str" cm="1">
        <f t="array" ref="N61">IF(J61="","",INDEX(motoF,J61,5))</f>
        <v/>
      </c>
      <c r="O61" s="84" t="str" cm="1">
        <f t="array" ref="O61">IF(J61="","",IF(INDEX(motoF,J61,6)=0,"",INDEX(motoF,J61,6)))</f>
        <v/>
      </c>
      <c r="P61" s="85" t="str" cm="1">
        <f t="array" ref="P61">IF(J61="","",INDEX(motoF,J61,7))</f>
        <v/>
      </c>
      <c r="Q61" s="2">
        <v>4</v>
      </c>
    </row>
    <row r="62" spans="1:19" ht="30" customHeight="1" x14ac:dyDescent="0.2">
      <c r="A62" s="2">
        <v>5</v>
      </c>
      <c r="B62" s="50"/>
      <c r="C62" s="83" t="str" cm="1">
        <f t="array" ref="C62">IF(B62="","",INDEX(motoM,B62,2))</f>
        <v/>
      </c>
      <c r="D62" s="83" t="str" cm="1">
        <f t="array" ref="D62">IF(B62="","",INDEX(motoM,B62,3))</f>
        <v/>
      </c>
      <c r="E62" s="3" t="str" cm="1">
        <f t="array" ref="E62">IF(B62="","",INDEX(motoM,B62,4))</f>
        <v/>
      </c>
      <c r="F62" s="71" t="str" cm="1">
        <f t="array" ref="F62">IF(B62="","",INDEX(motoM,B62,5))</f>
        <v/>
      </c>
      <c r="G62" s="84" t="str" cm="1">
        <f t="array" ref="G62">IF(B62="","",IF(INDEX(motoM,B62,6)=0,"",INDEX(motoM,B62,6)))</f>
        <v/>
      </c>
      <c r="H62" s="85" t="str" cm="1">
        <f t="array" ref="H62">IF(B62="","",INDEX(motoM,B62,7))</f>
        <v/>
      </c>
      <c r="J62" s="50"/>
      <c r="K62" s="83" t="str" cm="1">
        <f t="array" ref="K62">IF(J62="","",INDEX(motoF,J62,2))</f>
        <v/>
      </c>
      <c r="L62" s="83" t="str" cm="1">
        <f t="array" ref="L62">IF(J62="","",INDEX(motoF,J62,3))</f>
        <v/>
      </c>
      <c r="M62" s="3" t="str" cm="1">
        <f t="array" ref="M62">IF(J62="","",INDEX(motoF,J62,4))</f>
        <v/>
      </c>
      <c r="N62" s="71" t="str" cm="1">
        <f t="array" ref="N62">IF(J62="","",INDEX(motoF,J62,5))</f>
        <v/>
      </c>
      <c r="O62" s="84" t="str" cm="1">
        <f t="array" ref="O62">IF(J62="","",IF(INDEX(motoF,J62,6)=0,"",INDEX(motoF,J62,6)))</f>
        <v/>
      </c>
      <c r="P62" s="85" t="str" cm="1">
        <f t="array" ref="P62">IF(J62="","",INDEX(motoF,J62,7))</f>
        <v/>
      </c>
      <c r="Q62" s="2">
        <v>5</v>
      </c>
    </row>
    <row r="63" spans="1:19" ht="30" customHeight="1" x14ac:dyDescent="0.2">
      <c r="A63" s="2">
        <v>6</v>
      </c>
      <c r="B63" s="50"/>
      <c r="C63" s="83" t="str" cm="1">
        <f t="array" ref="C63">IF(B63="","",INDEX(motoM,B63,2))</f>
        <v/>
      </c>
      <c r="D63" s="83" t="str" cm="1">
        <f t="array" ref="D63">IF(B63="","",INDEX(motoM,B63,3))</f>
        <v/>
      </c>
      <c r="E63" s="3" t="str" cm="1">
        <f t="array" ref="E63">IF(B63="","",INDEX(motoM,B63,4))</f>
        <v/>
      </c>
      <c r="F63" s="71" t="str" cm="1">
        <f t="array" ref="F63">IF(B63="","",INDEX(motoM,B63,5))</f>
        <v/>
      </c>
      <c r="G63" s="84" t="str" cm="1">
        <f t="array" ref="G63">IF(B63="","",IF(INDEX(motoM,B63,6)=0,"",INDEX(motoM,B63,6)))</f>
        <v/>
      </c>
      <c r="H63" s="85" t="str" cm="1">
        <f t="array" ref="H63">IF(B63="","",INDEX(motoM,B63,7))</f>
        <v/>
      </c>
      <c r="J63" s="50"/>
      <c r="K63" s="83" t="str" cm="1">
        <f t="array" ref="K63">IF(J63="","",INDEX(motoF,J63,2))</f>
        <v/>
      </c>
      <c r="L63" s="83" t="str" cm="1">
        <f t="array" ref="L63">IF(J63="","",INDEX(motoF,J63,3))</f>
        <v/>
      </c>
      <c r="M63" s="3" t="str" cm="1">
        <f t="array" ref="M63">IF(J63="","",INDEX(motoF,J63,4))</f>
        <v/>
      </c>
      <c r="N63" s="71" t="str" cm="1">
        <f t="array" ref="N63">IF(J63="","",INDEX(motoF,J63,5))</f>
        <v/>
      </c>
      <c r="O63" s="84" t="str" cm="1">
        <f t="array" ref="O63">IF(J63="","",IF(INDEX(motoF,J63,6)=0,"",INDEX(motoF,J63,6)))</f>
        <v/>
      </c>
      <c r="P63" s="85" t="str" cm="1">
        <f t="array" ref="P63">IF(J63="","",INDEX(motoF,J63,7))</f>
        <v/>
      </c>
      <c r="Q63" s="2">
        <v>6</v>
      </c>
    </row>
    <row r="64" spans="1:19" ht="30" customHeight="1" x14ac:dyDescent="0.2">
      <c r="A64" s="2">
        <v>7</v>
      </c>
      <c r="B64" s="50"/>
      <c r="C64" s="83" t="str" cm="1">
        <f t="array" ref="C64">IF(B64="","",INDEX(motoM,B64,2))</f>
        <v/>
      </c>
      <c r="D64" s="83" t="str" cm="1">
        <f t="array" ref="D64">IF(B64="","",INDEX(motoM,B64,3))</f>
        <v/>
      </c>
      <c r="E64" s="3" t="str" cm="1">
        <f t="array" ref="E64">IF(B64="","",INDEX(motoM,B64,4))</f>
        <v/>
      </c>
      <c r="F64" s="71" t="str" cm="1">
        <f t="array" ref="F64">IF(B64="","",INDEX(motoM,B64,5))</f>
        <v/>
      </c>
      <c r="G64" s="84" t="str" cm="1">
        <f t="array" ref="G64">IF(B64="","",IF(INDEX(motoM,B64,6)=0,"",INDEX(motoM,B64,6)))</f>
        <v/>
      </c>
      <c r="H64" s="85" t="str" cm="1">
        <f t="array" ref="H64">IF(B64="","",INDEX(motoM,B64,7))</f>
        <v/>
      </c>
      <c r="J64" s="50"/>
      <c r="K64" s="83" t="str" cm="1">
        <f t="array" ref="K64">IF(J64="","",INDEX(motoF,J64,2))</f>
        <v/>
      </c>
      <c r="L64" s="83" t="str" cm="1">
        <f t="array" ref="L64">IF(J64="","",INDEX(motoF,J64,3))</f>
        <v/>
      </c>
      <c r="M64" s="3" t="str" cm="1">
        <f t="array" ref="M64">IF(J64="","",INDEX(motoF,J64,4))</f>
        <v/>
      </c>
      <c r="N64" s="71" t="str" cm="1">
        <f t="array" ref="N64">IF(J64="","",INDEX(motoF,J64,5))</f>
        <v/>
      </c>
      <c r="O64" s="84" t="str" cm="1">
        <f t="array" ref="O64">IF(J64="","",IF(INDEX(motoF,J64,6)=0,"",INDEX(motoF,J64,6)))</f>
        <v/>
      </c>
      <c r="P64" s="85" t="str" cm="1">
        <f t="array" ref="P64">IF(J64="","",INDEX(motoF,J64,7))</f>
        <v/>
      </c>
      <c r="Q64" s="2">
        <v>7</v>
      </c>
    </row>
    <row r="65" spans="1:26" ht="30" customHeight="1" thickBot="1" x14ac:dyDescent="0.25">
      <c r="A65" s="2">
        <v>8</v>
      </c>
      <c r="B65" s="260"/>
      <c r="C65" s="261" t="str" cm="1">
        <f t="array" ref="C65">IF(B65="","",INDEX(motoM,B65,2))</f>
        <v/>
      </c>
      <c r="D65" s="261" t="str" cm="1">
        <f t="array" ref="D65">IF(B65="","",INDEX(motoM,B65,3))</f>
        <v/>
      </c>
      <c r="E65" s="262" t="str" cm="1">
        <f t="array" ref="E65">IF(B65="","",INDEX(motoM,B65,4))</f>
        <v/>
      </c>
      <c r="F65" s="263" t="str" cm="1">
        <f t="array" ref="F65">IF(B65="","",INDEX(motoM,B65,5))</f>
        <v/>
      </c>
      <c r="G65" s="264" t="str" cm="1">
        <f t="array" ref="G65">IF(B65="","",IF(INDEX(motoM,B65,6)=0,"",INDEX(motoM,B65,6)))</f>
        <v/>
      </c>
      <c r="H65" s="265" t="str" cm="1">
        <f t="array" ref="H65">IF(B65="","",INDEX(motoM,B65,7))</f>
        <v/>
      </c>
      <c r="J65" s="260"/>
      <c r="K65" s="261" t="str" cm="1">
        <f t="array" ref="K65">IF(J65="","",INDEX(motoF,J65,2))</f>
        <v/>
      </c>
      <c r="L65" s="261" t="str" cm="1">
        <f t="array" ref="L65">IF(J65="","",INDEX(motoF,J65,3))</f>
        <v/>
      </c>
      <c r="M65" s="262" t="str" cm="1">
        <f t="array" ref="M65">IF(J65="","",INDEX(motoF,J65,4))</f>
        <v/>
      </c>
      <c r="N65" s="263" t="str" cm="1">
        <f t="array" ref="N65">IF(J65="","",INDEX(motoF,J65,5))</f>
        <v/>
      </c>
      <c r="O65" s="264" t="str" cm="1">
        <f t="array" ref="O65">IF(J65="","",IF(INDEX(motoF,J65,6)=0,"",INDEX(motoF,J65,6)))</f>
        <v/>
      </c>
      <c r="P65" s="265" t="str" cm="1">
        <f t="array" ref="P65">IF(J65="","",INDEX(motoF,J65,7))</f>
        <v/>
      </c>
      <c r="Q65" s="2">
        <v>8</v>
      </c>
    </row>
    <row r="66" spans="1:26" ht="30" customHeight="1" thickTop="1" x14ac:dyDescent="0.2">
      <c r="A66" s="2">
        <v>9</v>
      </c>
      <c r="B66" s="255"/>
      <c r="C66" s="256" t="str" cm="1">
        <f t="array" ref="C66">IF(B66="","",INDEX(motoM,B66,2))</f>
        <v/>
      </c>
      <c r="D66" s="256" t="str" cm="1">
        <f t="array" ref="D66">IF(B66="","",INDEX(motoM,B66,3))</f>
        <v/>
      </c>
      <c r="E66" s="60" t="str" cm="1">
        <f t="array" ref="E66">IF(B66="","",INDEX(motoM,B66,4))</f>
        <v/>
      </c>
      <c r="F66" s="257" t="str" cm="1">
        <f t="array" ref="F66">IF(B66="","",INDEX(motoM,B66,5))</f>
        <v/>
      </c>
      <c r="G66" s="258" t="str" cm="1">
        <f t="array" ref="G66">IF(B66="","",IF(INDEX(motoM,B66,6)=0,"",INDEX(motoM,B66,6)))</f>
        <v/>
      </c>
      <c r="H66" s="259" t="str" cm="1">
        <f t="array" ref="H66">IF(B66="","",INDEX(motoM,B66,7))</f>
        <v/>
      </c>
      <c r="J66" s="255"/>
      <c r="K66" s="256" t="str" cm="1">
        <f t="array" ref="K66">IF(J66="","",INDEX(motoF,J66,2))</f>
        <v/>
      </c>
      <c r="L66" s="256" t="str" cm="1">
        <f t="array" ref="L66">IF(J66="","",INDEX(motoF,J66,3))</f>
        <v/>
      </c>
      <c r="M66" s="60" t="str" cm="1">
        <f t="array" ref="M66">IF(J66="","",INDEX(motoF,J66,4))</f>
        <v/>
      </c>
      <c r="N66" s="257" t="str" cm="1">
        <f t="array" ref="N66">IF(J66="","",INDEX(motoF,J66,5))</f>
        <v/>
      </c>
      <c r="O66" s="258" t="str" cm="1">
        <f t="array" ref="O66">IF(J66="","",IF(INDEX(motoF,J66,6)=0,"",INDEX(motoF,J66,6)))</f>
        <v/>
      </c>
      <c r="P66" s="259" t="str" cm="1">
        <f t="array" ref="P66">IF(J66="","",INDEX(motoF,J66,7))</f>
        <v/>
      </c>
      <c r="Q66" s="2">
        <v>9</v>
      </c>
    </row>
    <row r="67" spans="1:26" ht="30" customHeight="1" x14ac:dyDescent="0.2">
      <c r="A67" s="2">
        <v>10</v>
      </c>
      <c r="B67" s="50"/>
      <c r="C67" s="83" t="str" cm="1">
        <f t="array" ref="C67">IF(B67="","",INDEX(motoM,B67,2))</f>
        <v/>
      </c>
      <c r="D67" s="83" t="str" cm="1">
        <f t="array" ref="D67">IF(B67="","",INDEX(motoM,B67,3))</f>
        <v/>
      </c>
      <c r="E67" s="3" t="str" cm="1">
        <f t="array" ref="E67">IF(B67="","",INDEX(motoM,B67,4))</f>
        <v/>
      </c>
      <c r="F67" s="71" t="str" cm="1">
        <f t="array" ref="F67">IF(B67="","",INDEX(motoM,B67,5))</f>
        <v/>
      </c>
      <c r="G67" s="84" t="str" cm="1">
        <f t="array" ref="G67">IF(B67="","",IF(INDEX(motoM,B67,6)=0,"",INDEX(motoM,B67,6)))</f>
        <v/>
      </c>
      <c r="H67" s="85" t="str" cm="1">
        <f t="array" ref="H67">IF(B67="","",INDEX(motoM,B67,7))</f>
        <v/>
      </c>
      <c r="J67" s="50"/>
      <c r="K67" s="83" t="str" cm="1">
        <f t="array" ref="K67">IF(J67="","",INDEX(motoF,J67,2))</f>
        <v/>
      </c>
      <c r="L67" s="83" t="str" cm="1">
        <f t="array" ref="L67">IF(J67="","",INDEX(motoF,J67,3))</f>
        <v/>
      </c>
      <c r="M67" s="3" t="str" cm="1">
        <f t="array" ref="M67">IF(J67="","",INDEX(motoF,J67,4))</f>
        <v/>
      </c>
      <c r="N67" s="71" t="str" cm="1">
        <f t="array" ref="N67">IF(J67="","",INDEX(motoF,J67,5))</f>
        <v/>
      </c>
      <c r="O67" s="84" t="str" cm="1">
        <f t="array" ref="O67">IF(J67="","",IF(INDEX(motoF,J67,6)=0,"",INDEX(motoF,J67,6)))</f>
        <v/>
      </c>
      <c r="P67" s="85" t="str" cm="1">
        <f t="array" ref="P67">IF(J67="","",INDEX(motoF,J67,7))</f>
        <v/>
      </c>
      <c r="Q67" s="2">
        <v>10</v>
      </c>
    </row>
    <row r="68" spans="1:26" ht="30" customHeight="1" x14ac:dyDescent="0.2">
      <c r="A68" s="2">
        <v>11</v>
      </c>
      <c r="B68" s="50"/>
      <c r="C68" s="83" t="str" cm="1">
        <f t="array" ref="C68">IF(B68="","",INDEX(motoM,B68,2))</f>
        <v/>
      </c>
      <c r="D68" s="83" t="str" cm="1">
        <f t="array" ref="D68">IF(B68="","",INDEX(motoM,B68,3))</f>
        <v/>
      </c>
      <c r="E68" s="3" t="str" cm="1">
        <f t="array" ref="E68">IF(B68="","",INDEX(motoM,B68,4))</f>
        <v/>
      </c>
      <c r="F68" s="71" t="str" cm="1">
        <f t="array" ref="F68">IF(B68="","",INDEX(motoM,B68,5))</f>
        <v/>
      </c>
      <c r="G68" s="84" t="str" cm="1">
        <f t="array" ref="G68">IF(B68="","",IF(INDEX(motoM,B68,6)=0,"",INDEX(motoM,B68,6)))</f>
        <v/>
      </c>
      <c r="H68" s="85" t="str" cm="1">
        <f t="array" ref="H68">IF(B68="","",INDEX(motoM,B68,7))</f>
        <v/>
      </c>
      <c r="J68" s="50"/>
      <c r="K68" s="83" t="str" cm="1">
        <f t="array" ref="K68">IF(J68="","",INDEX(motoF,J68,2))</f>
        <v/>
      </c>
      <c r="L68" s="83" t="str" cm="1">
        <f t="array" ref="L68">IF(J68="","",INDEX(motoF,J68,3))</f>
        <v/>
      </c>
      <c r="M68" s="3" t="str" cm="1">
        <f t="array" ref="M68">IF(J68="","",INDEX(motoF,J68,4))</f>
        <v/>
      </c>
      <c r="N68" s="71" t="str" cm="1">
        <f t="array" ref="N68">IF(J68="","",INDEX(motoF,J68,5))</f>
        <v/>
      </c>
      <c r="O68" s="84" t="str" cm="1">
        <f t="array" ref="O68">IF(J68="","",IF(INDEX(motoF,J68,6)=0,"",INDEX(motoF,J68,6)))</f>
        <v/>
      </c>
      <c r="P68" s="85" t="str" cm="1">
        <f t="array" ref="P68">IF(J68="","",INDEX(motoF,J68,7))</f>
        <v/>
      </c>
      <c r="Q68" s="2">
        <v>11</v>
      </c>
    </row>
    <row r="69" spans="1:26" ht="30" customHeight="1" x14ac:dyDescent="0.2">
      <c r="A69" s="2">
        <v>12</v>
      </c>
      <c r="B69" s="50"/>
      <c r="C69" s="83" t="str" cm="1">
        <f t="array" ref="C69">IF(B69="","",INDEX(motoM,B69,2))</f>
        <v/>
      </c>
      <c r="D69" s="83" t="str" cm="1">
        <f t="array" ref="D69">IF(B69="","",INDEX(motoM,B69,3))</f>
        <v/>
      </c>
      <c r="E69" s="3" t="str" cm="1">
        <f t="array" ref="E69">IF(B69="","",INDEX(motoM,B69,4))</f>
        <v/>
      </c>
      <c r="F69" s="71" t="str" cm="1">
        <f t="array" ref="F69">IF(B69="","",INDEX(motoM,B69,5))</f>
        <v/>
      </c>
      <c r="G69" s="84" t="str" cm="1">
        <f t="array" ref="G69">IF(B69="","",IF(INDEX(motoM,B69,6)=0,"",INDEX(motoM,B69,6)))</f>
        <v/>
      </c>
      <c r="H69" s="85" t="str" cm="1">
        <f t="array" ref="H69">IF(B69="","",INDEX(motoM,B69,7))</f>
        <v/>
      </c>
      <c r="J69" s="50"/>
      <c r="K69" s="83" t="str" cm="1">
        <f t="array" ref="K69">IF(J69="","",INDEX(motoF,J69,2))</f>
        <v/>
      </c>
      <c r="L69" s="83" t="str" cm="1">
        <f t="array" ref="L69">IF(J69="","",INDEX(motoF,J69,3))</f>
        <v/>
      </c>
      <c r="M69" s="3" t="str" cm="1">
        <f t="array" ref="M69">IF(J69="","",INDEX(motoF,J69,4))</f>
        <v/>
      </c>
      <c r="N69" s="71" t="str" cm="1">
        <f t="array" ref="N69">IF(J69="","",INDEX(motoF,J69,5))</f>
        <v/>
      </c>
      <c r="O69" s="84" t="str" cm="1">
        <f t="array" ref="O69">IF(J69="","",IF(INDEX(motoF,J69,6)=0,"",INDEX(motoF,J69,6)))</f>
        <v/>
      </c>
      <c r="P69" s="85" t="str" cm="1">
        <f t="array" ref="P69">IF(J69="","",INDEX(motoF,J69,7))</f>
        <v/>
      </c>
      <c r="Q69" s="2">
        <v>12</v>
      </c>
    </row>
    <row r="70" spans="1:26" ht="30" customHeight="1" x14ac:dyDescent="0.2">
      <c r="A70" s="2">
        <v>13</v>
      </c>
      <c r="B70" s="50"/>
      <c r="C70" s="83" t="str" cm="1">
        <f t="array" ref="C70">IF(B70="","",INDEX(motoM,B70,2))</f>
        <v/>
      </c>
      <c r="D70" s="83" t="str" cm="1">
        <f t="array" ref="D70">IF(B70="","",INDEX(motoM,B70,3))</f>
        <v/>
      </c>
      <c r="E70" s="3" t="str" cm="1">
        <f t="array" ref="E70">IF(B70="","",INDEX(motoM,B70,4))</f>
        <v/>
      </c>
      <c r="F70" s="71" t="str" cm="1">
        <f t="array" ref="F70">IF(B70="","",INDEX(motoM,B70,5))</f>
        <v/>
      </c>
      <c r="G70" s="84" t="str" cm="1">
        <f t="array" ref="G70">IF(B70="","",IF(INDEX(motoM,B70,6)=0,"",INDEX(motoM,B70,6)))</f>
        <v/>
      </c>
      <c r="H70" s="85" t="str" cm="1">
        <f t="array" ref="H70">IF(B70="","",INDEX(motoM,B70,7))</f>
        <v/>
      </c>
      <c r="J70" s="50"/>
      <c r="K70" s="83" t="str" cm="1">
        <f t="array" ref="K70">IF(J70="","",INDEX(motoF,J70,2))</f>
        <v/>
      </c>
      <c r="L70" s="83" t="str" cm="1">
        <f t="array" ref="L70">IF(J70="","",INDEX(motoF,J70,3))</f>
        <v/>
      </c>
      <c r="M70" s="3" t="str" cm="1">
        <f t="array" ref="M70">IF(J70="","",INDEX(motoF,J70,4))</f>
        <v/>
      </c>
      <c r="N70" s="71" t="str" cm="1">
        <f t="array" ref="N70">IF(J70="","",INDEX(motoF,J70,5))</f>
        <v/>
      </c>
      <c r="O70" s="84" t="str" cm="1">
        <f t="array" ref="O70">IF(J70="","",IF(INDEX(motoF,J70,6)=0,"",INDEX(motoF,J70,6)))</f>
        <v/>
      </c>
      <c r="P70" s="85" t="str" cm="1">
        <f t="array" ref="P70">IF(J70="","",INDEX(motoF,J70,7))</f>
        <v/>
      </c>
      <c r="Q70" s="2">
        <v>13</v>
      </c>
    </row>
    <row r="71" spans="1:26" ht="30" customHeight="1" x14ac:dyDescent="0.2">
      <c r="A71" s="2">
        <v>14</v>
      </c>
      <c r="B71" s="50"/>
      <c r="C71" s="83" t="str" cm="1">
        <f t="array" ref="C71">IF(B71="","",INDEX(motoM,B71,2))</f>
        <v/>
      </c>
      <c r="D71" s="83" t="str" cm="1">
        <f t="array" ref="D71">IF(B71="","",INDEX(motoM,B71,3))</f>
        <v/>
      </c>
      <c r="E71" s="3" t="str" cm="1">
        <f t="array" ref="E71">IF(B71="","",INDEX(motoM,B71,4))</f>
        <v/>
      </c>
      <c r="F71" s="71" t="str" cm="1">
        <f t="array" ref="F71">IF(B71="","",INDEX(motoM,B71,5))</f>
        <v/>
      </c>
      <c r="G71" s="84" t="str" cm="1">
        <f t="array" ref="G71">IF(B71="","",IF(INDEX(motoM,B71,6)=0,"",INDEX(motoM,B71,6)))</f>
        <v/>
      </c>
      <c r="H71" s="85" t="str" cm="1">
        <f t="array" ref="H71">IF(B71="","",INDEX(motoM,B71,7))</f>
        <v/>
      </c>
      <c r="J71" s="50"/>
      <c r="K71" s="83" t="str" cm="1">
        <f t="array" ref="K71">IF(J71="","",INDEX(motoF,J71,2))</f>
        <v/>
      </c>
      <c r="L71" s="83" t="str" cm="1">
        <f t="array" ref="L71">IF(J71="","",INDEX(motoF,J71,3))</f>
        <v/>
      </c>
      <c r="M71" s="3" t="str" cm="1">
        <f t="array" ref="M71">IF(J71="","",INDEX(motoF,J71,4))</f>
        <v/>
      </c>
      <c r="N71" s="71" t="str" cm="1">
        <f t="array" ref="N71">IF(J71="","",INDEX(motoF,J71,5))</f>
        <v/>
      </c>
      <c r="O71" s="84" t="str" cm="1">
        <f t="array" ref="O71">IF(J71="","",IF(INDEX(motoF,J71,6)=0,"",INDEX(motoF,J71,6)))</f>
        <v/>
      </c>
      <c r="P71" s="85" t="str" cm="1">
        <f t="array" ref="P71">IF(J71="","",INDEX(motoF,J71,7))</f>
        <v/>
      </c>
      <c r="Q71" s="2">
        <v>13</v>
      </c>
    </row>
    <row r="72" spans="1:26" ht="30" customHeight="1" x14ac:dyDescent="0.2">
      <c r="A72" s="2">
        <v>15</v>
      </c>
      <c r="B72" s="50"/>
      <c r="C72" s="83" t="str" cm="1">
        <f t="array" ref="C72">IF(B72="","",INDEX(motoM,B72,2))</f>
        <v/>
      </c>
      <c r="D72" s="83" t="str" cm="1">
        <f t="array" ref="D72">IF(B72="","",INDEX(motoM,B72,3))</f>
        <v/>
      </c>
      <c r="E72" s="3" t="str" cm="1">
        <f t="array" ref="E72">IF(B72="","",INDEX(motoM,B72,4))</f>
        <v/>
      </c>
      <c r="F72" s="71" t="str" cm="1">
        <f t="array" ref="F72">IF(B72="","",INDEX(motoM,B72,5))</f>
        <v/>
      </c>
      <c r="G72" s="84" t="str" cm="1">
        <f t="array" ref="G72">IF(B72="","",IF(INDEX(motoM,B72,6)=0,"",INDEX(motoM,B72,6)))</f>
        <v/>
      </c>
      <c r="H72" s="85" t="str" cm="1">
        <f t="array" ref="H72">IF(B72="","",INDEX(motoM,B72,7))</f>
        <v/>
      </c>
      <c r="J72" s="50"/>
      <c r="K72" s="83" t="str" cm="1">
        <f t="array" ref="K72">IF(J72="","",INDEX(motoF,J72,2))</f>
        <v/>
      </c>
      <c r="L72" s="83" t="str" cm="1">
        <f t="array" ref="L72">IF(J72="","",INDEX(motoF,J72,3))</f>
        <v/>
      </c>
      <c r="M72" s="3" t="str" cm="1">
        <f t="array" ref="M72">IF(J72="","",INDEX(motoF,J72,4))</f>
        <v/>
      </c>
      <c r="N72" s="71" t="str" cm="1">
        <f t="array" ref="N72">IF(J72="","",INDEX(motoF,J72,5))</f>
        <v/>
      </c>
      <c r="O72" s="84" t="str" cm="1">
        <f t="array" ref="O72">IF(J72="","",IF(INDEX(motoF,J72,6)=0,"",INDEX(motoF,J72,6)))</f>
        <v/>
      </c>
      <c r="P72" s="85" t="str" cm="1">
        <f t="array" ref="P72">IF(J72="","",INDEX(motoF,J72,7))</f>
        <v/>
      </c>
      <c r="Q72" s="2">
        <v>13</v>
      </c>
    </row>
    <row r="73" spans="1:26" ht="30" customHeight="1" x14ac:dyDescent="0.2">
      <c r="A73" s="2">
        <v>16</v>
      </c>
      <c r="B73" s="50"/>
      <c r="C73" s="83" t="str" cm="1">
        <f t="array" ref="C73">IF(B73="","",INDEX(motoM,B73,2))</f>
        <v/>
      </c>
      <c r="D73" s="83" t="str" cm="1">
        <f t="array" ref="D73">IF(B73="","",INDEX(motoM,B73,3))</f>
        <v/>
      </c>
      <c r="E73" s="3" t="str" cm="1">
        <f t="array" ref="E73">IF(B73="","",INDEX(motoM,B73,4))</f>
        <v/>
      </c>
      <c r="F73" s="71" t="str" cm="1">
        <f t="array" ref="F73">IF(B73="","",INDEX(motoM,B73,5))</f>
        <v/>
      </c>
      <c r="G73" s="84" t="str" cm="1">
        <f t="array" ref="G73">IF(B73="","",IF(INDEX(motoM,B73,6)=0,"",INDEX(motoM,B73,6)))</f>
        <v/>
      </c>
      <c r="H73" s="85" t="str" cm="1">
        <f t="array" ref="H73">IF(B73="","",INDEX(motoM,B73,7))</f>
        <v/>
      </c>
      <c r="J73" s="50"/>
      <c r="K73" s="83" t="str" cm="1">
        <f t="array" ref="K73">IF(J73="","",INDEX(motoF,J73,2))</f>
        <v/>
      </c>
      <c r="L73" s="83" t="str" cm="1">
        <f t="array" ref="L73">IF(J73="","",INDEX(motoF,J73,3))</f>
        <v/>
      </c>
      <c r="M73" s="3" t="str" cm="1">
        <f t="array" ref="M73">IF(J73="","",INDEX(motoF,J73,4))</f>
        <v/>
      </c>
      <c r="N73" s="71" t="str" cm="1">
        <f t="array" ref="N73">IF(J73="","",INDEX(motoF,J73,5))</f>
        <v/>
      </c>
      <c r="O73" s="84" t="str" cm="1">
        <f t="array" ref="O73">IF(J73="","",IF(INDEX(motoF,J73,6)=0,"",INDEX(motoF,J73,6)))</f>
        <v/>
      </c>
      <c r="P73" s="85" t="str" cm="1">
        <f t="array" ref="P73">IF(J73="","",INDEX(motoF,J73,7))</f>
        <v/>
      </c>
      <c r="Q73" s="2">
        <v>13</v>
      </c>
    </row>
    <row r="74" spans="1:26" ht="30" customHeight="1" x14ac:dyDescent="0.2">
      <c r="A74" s="2">
        <v>17</v>
      </c>
      <c r="B74" s="50"/>
      <c r="C74" s="83" t="str" cm="1">
        <f t="array" ref="C74">IF(B74="","",INDEX(motoM,B74,2))</f>
        <v/>
      </c>
      <c r="D74" s="83" t="str" cm="1">
        <f t="array" ref="D74">IF(B74="","",INDEX(motoM,B74,3))</f>
        <v/>
      </c>
      <c r="E74" s="3" t="str" cm="1">
        <f t="array" ref="E74">IF(B74="","",INDEX(motoM,B74,4))</f>
        <v/>
      </c>
      <c r="F74" s="71" t="str" cm="1">
        <f t="array" ref="F74">IF(B74="","",INDEX(motoM,B74,5))</f>
        <v/>
      </c>
      <c r="G74" s="84" t="str" cm="1">
        <f t="array" ref="G74">IF(B74="","",IF(INDEX(motoM,B74,6)=0,"",INDEX(motoM,B74,6)))</f>
        <v/>
      </c>
      <c r="H74" s="85" t="str" cm="1">
        <f t="array" ref="H74">IF(B74="","",INDEX(motoM,B74,7))</f>
        <v/>
      </c>
      <c r="J74" s="50"/>
      <c r="K74" s="83" t="str" cm="1">
        <f t="array" ref="K74">IF(J74="","",INDEX(motoF,J74,2))</f>
        <v/>
      </c>
      <c r="L74" s="83" t="str" cm="1">
        <f t="array" ref="L74">IF(J74="","",INDEX(motoF,J74,3))</f>
        <v/>
      </c>
      <c r="M74" s="3" t="str" cm="1">
        <f t="array" ref="M74">IF(J74="","",INDEX(motoF,J74,4))</f>
        <v/>
      </c>
      <c r="N74" s="71" t="str" cm="1">
        <f t="array" ref="N74">IF(J74="","",INDEX(motoF,J74,5))</f>
        <v/>
      </c>
      <c r="O74" s="84" t="str" cm="1">
        <f t="array" ref="O74">IF(J74="","",IF(INDEX(motoF,J74,6)=0,"",INDEX(motoF,J74,6)))</f>
        <v/>
      </c>
      <c r="P74" s="85" t="str" cm="1">
        <f t="array" ref="P74">IF(J74="","",INDEX(motoF,J74,7))</f>
        <v/>
      </c>
      <c r="Q74" s="2">
        <v>13</v>
      </c>
    </row>
    <row r="75" spans="1:26" ht="30" customHeight="1" x14ac:dyDescent="0.2">
      <c r="A75" s="2">
        <v>18</v>
      </c>
      <c r="B75" s="50"/>
      <c r="C75" s="83" t="str" cm="1">
        <f t="array" ref="C75">IF(B75="","",INDEX(motoM,B75,2))</f>
        <v/>
      </c>
      <c r="D75" s="83" t="str" cm="1">
        <f t="array" ref="D75">IF(B75="","",INDEX(motoM,B75,3))</f>
        <v/>
      </c>
      <c r="E75" s="3" t="str" cm="1">
        <f t="array" ref="E75">IF(B75="","",INDEX(motoM,B75,4))</f>
        <v/>
      </c>
      <c r="F75" s="71" t="str" cm="1">
        <f t="array" ref="F75">IF(B75="","",INDEX(motoM,B75,5))</f>
        <v/>
      </c>
      <c r="G75" s="84" t="str" cm="1">
        <f t="array" ref="G75">IF(B75="","",IF(INDEX(motoM,B75,6)=0,"",INDEX(motoM,B75,6)))</f>
        <v/>
      </c>
      <c r="H75" s="85" t="str" cm="1">
        <f t="array" ref="H75">IF(B75="","",INDEX(motoM,B75,7))</f>
        <v/>
      </c>
      <c r="J75" s="50"/>
      <c r="K75" s="83" t="str" cm="1">
        <f t="array" ref="K75">IF(J75="","",INDEX(motoF,J75,2))</f>
        <v/>
      </c>
      <c r="L75" s="83" t="str" cm="1">
        <f t="array" ref="L75">IF(J75="","",INDEX(motoF,J75,3))</f>
        <v/>
      </c>
      <c r="M75" s="3" t="str" cm="1">
        <f t="array" ref="M75">IF(J75="","",INDEX(motoF,J75,4))</f>
        <v/>
      </c>
      <c r="N75" s="71" t="str" cm="1">
        <f t="array" ref="N75">IF(J75="","",INDEX(motoF,J75,5))</f>
        <v/>
      </c>
      <c r="O75" s="84" t="str" cm="1">
        <f t="array" ref="O75">IF(J75="","",IF(INDEX(motoF,J75,6)=0,"",INDEX(motoF,J75,6)))</f>
        <v/>
      </c>
      <c r="P75" s="85" t="str" cm="1">
        <f t="array" ref="P75">IF(J75="","",INDEX(motoF,J75,7))</f>
        <v/>
      </c>
      <c r="Q75" s="2">
        <v>13</v>
      </c>
    </row>
    <row r="76" spans="1:26" ht="30" customHeight="1" x14ac:dyDescent="0.2">
      <c r="A76" s="2">
        <v>19</v>
      </c>
      <c r="B76" s="50"/>
      <c r="C76" s="83" t="str" cm="1">
        <f t="array" ref="C76">IF(B76="","",INDEX(motoM,B76,2))</f>
        <v/>
      </c>
      <c r="D76" s="83" t="str" cm="1">
        <f t="array" ref="D76">IF(B76="","",INDEX(motoM,B76,3))</f>
        <v/>
      </c>
      <c r="E76" s="3" t="str" cm="1">
        <f t="array" ref="E76">IF(B76="","",INDEX(motoM,B76,4))</f>
        <v/>
      </c>
      <c r="F76" s="71" t="str" cm="1">
        <f t="array" ref="F76">IF(B76="","",INDEX(motoM,B76,5))</f>
        <v/>
      </c>
      <c r="G76" s="84" t="str" cm="1">
        <f t="array" ref="G76">IF(B76="","",IF(INDEX(motoM,B76,6)=0,"",INDEX(motoM,B76,6)))</f>
        <v/>
      </c>
      <c r="H76" s="85" t="str" cm="1">
        <f t="array" ref="H76">IF(B76="","",INDEX(motoM,B76,7))</f>
        <v/>
      </c>
      <c r="J76" s="50"/>
      <c r="K76" s="83" t="str" cm="1">
        <f t="array" ref="K76">IF(J76="","",INDEX(motoF,J76,2))</f>
        <v/>
      </c>
      <c r="L76" s="83" t="str" cm="1">
        <f t="array" ref="L76">IF(J76="","",INDEX(motoF,J76,3))</f>
        <v/>
      </c>
      <c r="M76" s="3" t="str" cm="1">
        <f t="array" ref="M76">IF(J76="","",INDEX(motoF,J76,4))</f>
        <v/>
      </c>
      <c r="N76" s="71" t="str" cm="1">
        <f t="array" ref="N76">IF(J76="","",INDEX(motoF,J76,5))</f>
        <v/>
      </c>
      <c r="O76" s="84" t="str" cm="1">
        <f t="array" ref="O76">IF(J76="","",IF(INDEX(motoF,J76,6)=0,"",INDEX(motoF,J76,6)))</f>
        <v/>
      </c>
      <c r="P76" s="85" t="str" cm="1">
        <f t="array" ref="P76">IF(J76="","",INDEX(motoF,J76,7))</f>
        <v/>
      </c>
      <c r="Q76" s="2">
        <v>14</v>
      </c>
    </row>
    <row r="77" spans="1:26" ht="30" customHeight="1" thickBot="1" x14ac:dyDescent="0.25">
      <c r="A77" s="2">
        <v>20</v>
      </c>
      <c r="B77" s="51"/>
      <c r="C77" s="86" t="str" cm="1">
        <f t="array" ref="C77">IF(B77="","",INDEX(motoM,B77,2))</f>
        <v/>
      </c>
      <c r="D77" s="86" t="str" cm="1">
        <f t="array" ref="D77">IF(B77="","",INDEX(motoM,B77,3))</f>
        <v/>
      </c>
      <c r="E77" s="87" t="str" cm="1">
        <f t="array" ref="E77">IF(B77="","",INDEX(motoM,B77,4))</f>
        <v/>
      </c>
      <c r="F77" s="88" t="str" cm="1">
        <f t="array" ref="F77">IF(B77="","",INDEX(motoM,B77,5))</f>
        <v/>
      </c>
      <c r="G77" s="89" t="str" cm="1">
        <f t="array" ref="G77">IF(B77="","",IF(INDEX(motoM,B77,6)=0,"",INDEX(motoM,B77,6)))</f>
        <v/>
      </c>
      <c r="H77" s="90" t="str" cm="1">
        <f t="array" ref="H77">IF(B77="","",INDEX(motoM,B77,7))</f>
        <v/>
      </c>
      <c r="J77" s="51"/>
      <c r="K77" s="86" t="str" cm="1">
        <f t="array" ref="K77">IF(J77="","",INDEX(motoF,J77,2))</f>
        <v/>
      </c>
      <c r="L77" s="86" t="str" cm="1">
        <f t="array" ref="L77">IF(J77="","",INDEX(motoF,J77,3))</f>
        <v/>
      </c>
      <c r="M77" s="87" t="str" cm="1">
        <f t="array" ref="M77">IF(J77="","",INDEX(motoF,J77,4))</f>
        <v/>
      </c>
      <c r="N77" s="88" t="str" cm="1">
        <f t="array" ref="N77">IF(J77="","",INDEX(motoF,J77,5))</f>
        <v/>
      </c>
      <c r="O77" s="89" t="str" cm="1">
        <f t="array" ref="O77">IF(J77="","",IF(INDEX(motoF,J77,6)=0,"",INDEX(motoF,J77,6)))</f>
        <v/>
      </c>
      <c r="P77" s="90" t="str" cm="1">
        <f t="array" ref="P77">IF(J77="","",INDEX(motoF,J77,7))</f>
        <v/>
      </c>
      <c r="Q77" s="2">
        <v>15</v>
      </c>
    </row>
    <row r="78" spans="1:26" ht="13.8" thickBot="1" x14ac:dyDescent="0.25"/>
    <row r="79" spans="1:26" ht="61.2" customHeight="1" x14ac:dyDescent="0.2">
      <c r="B79" s="455" t="s">
        <v>164</v>
      </c>
      <c r="C79" s="456"/>
      <c r="D79" s="456"/>
      <c r="E79" s="456"/>
      <c r="F79" s="456"/>
      <c r="G79" s="456"/>
      <c r="H79" s="457"/>
      <c r="J79" s="455" t="s">
        <v>165</v>
      </c>
      <c r="K79" s="456"/>
      <c r="L79" s="456"/>
      <c r="M79" s="456"/>
      <c r="N79" s="456"/>
      <c r="O79" s="456"/>
      <c r="P79" s="457"/>
      <c r="R79" s="464" t="s">
        <v>265</v>
      </c>
      <c r="S79" s="465"/>
      <c r="T79" s="465"/>
      <c r="U79" s="465"/>
      <c r="V79" s="465"/>
      <c r="W79" s="465"/>
      <c r="X79" s="465"/>
      <c r="Y79" s="465"/>
      <c r="Z79" s="466"/>
    </row>
    <row r="80" spans="1:26" ht="30" customHeight="1" x14ac:dyDescent="0.2">
      <c r="B80" s="7" t="s">
        <v>171</v>
      </c>
      <c r="C80" s="4" t="s">
        <v>166</v>
      </c>
      <c r="D80" s="4" t="s">
        <v>156</v>
      </c>
      <c r="E80" s="4" t="s">
        <v>259</v>
      </c>
      <c r="F80" s="3" t="s">
        <v>18</v>
      </c>
      <c r="G80" s="9" t="s">
        <v>39</v>
      </c>
      <c r="H80" s="337" t="s">
        <v>20</v>
      </c>
      <c r="J80" s="7" t="s">
        <v>171</v>
      </c>
      <c r="K80" s="4" t="s">
        <v>166</v>
      </c>
      <c r="L80" s="4" t="s">
        <v>156</v>
      </c>
      <c r="M80" s="4" t="s">
        <v>259</v>
      </c>
      <c r="N80" s="3" t="s">
        <v>18</v>
      </c>
      <c r="O80" s="9" t="s">
        <v>39</v>
      </c>
      <c r="P80" s="337" t="s">
        <v>20</v>
      </c>
      <c r="S80" s="467" t="s">
        <v>11</v>
      </c>
      <c r="T80" s="468"/>
      <c r="U80" s="468"/>
      <c r="V80" s="469"/>
      <c r="W80" s="470" t="s">
        <v>12</v>
      </c>
      <c r="X80" s="468"/>
      <c r="Y80" s="468"/>
      <c r="Z80" s="469"/>
    </row>
    <row r="81" spans="1:26" ht="41.4" customHeight="1" thickBot="1" x14ac:dyDescent="0.25">
      <c r="B81" s="422" t="s">
        <v>258</v>
      </c>
      <c r="C81" s="423"/>
      <c r="D81" s="423"/>
      <c r="E81" s="423"/>
      <c r="F81" s="423"/>
      <c r="G81" s="423"/>
      <c r="H81" s="424"/>
      <c r="J81" s="422" t="s">
        <v>258</v>
      </c>
      <c r="K81" s="423"/>
      <c r="L81" s="423"/>
      <c r="M81" s="423"/>
      <c r="N81" s="423"/>
      <c r="O81" s="423"/>
      <c r="P81" s="424"/>
      <c r="S81" s="254" t="s">
        <v>260</v>
      </c>
      <c r="T81" s="254" t="s">
        <v>261</v>
      </c>
      <c r="U81" s="254" t="s">
        <v>262</v>
      </c>
      <c r="V81" s="254" t="s">
        <v>263</v>
      </c>
      <c r="W81" s="254" t="s">
        <v>260</v>
      </c>
      <c r="X81" s="254" t="s">
        <v>261</v>
      </c>
      <c r="Y81" s="254" t="s">
        <v>262</v>
      </c>
      <c r="Z81" s="254" t="s">
        <v>263</v>
      </c>
    </row>
    <row r="82" spans="1:26" ht="30" customHeight="1" x14ac:dyDescent="0.2">
      <c r="A82" s="460">
        <v>1</v>
      </c>
      <c r="B82" s="93"/>
      <c r="C82" s="462" t="str">
        <f>IF(B82="","",IF(D82+D83&gt;0,D82+D83,0))</f>
        <v/>
      </c>
      <c r="D82" s="94" t="str" cm="1">
        <f t="array" ref="D82">IF(B82="","",INDEX(motoM,B82,3))</f>
        <v/>
      </c>
      <c r="E82" s="53" t="str" cm="1">
        <f t="array" ref="E82">IF(B82="","",INDEX(motoM,B82,4))</f>
        <v/>
      </c>
      <c r="F82" s="95" t="str" cm="1">
        <f t="array" ref="F82">IF(B82="","",INDEX(motoM,B82,5))</f>
        <v/>
      </c>
      <c r="G82" s="96" t="str" cm="1">
        <f t="array" ref="G82">IF(B82="","",IF(INDEX(motoM,B82,6)=0,"",INDEX(motoM,B82,6)))</f>
        <v/>
      </c>
      <c r="H82" s="97" t="str" cm="1">
        <f t="array" ref="H82">IF(B82="","",INDEX(motoM,B82,7))</f>
        <v/>
      </c>
      <c r="J82" s="93"/>
      <c r="K82" s="462" t="str">
        <f>IF(J82="","",IF(L82+L83&gt;0,L82+L83,0))</f>
        <v/>
      </c>
      <c r="L82" s="94" t="str" cm="1">
        <f t="array" ref="L82">IF(J82="","",INDEX(motoF,J82,3))</f>
        <v/>
      </c>
      <c r="M82" s="53" t="str" cm="1">
        <f t="array" ref="M82">IF(J82="","",INDEX(motoF,J82,4))</f>
        <v/>
      </c>
      <c r="N82" s="95" t="str" cm="1">
        <f t="array" ref="N82">IF(J82="","",INDEX(motoF,J82,5))</f>
        <v/>
      </c>
      <c r="O82" s="96" t="str" cm="1">
        <f t="array" ref="O82">IF(J82="","",IF(INDEX(motoF,J82,6)=0,"",INDEX(motoF,J82,6)))</f>
        <v/>
      </c>
      <c r="P82" s="97" t="str" cm="1">
        <f t="array" ref="P82">IF(J82="","",INDEX(motoF,J82,7))</f>
        <v/>
      </c>
      <c r="Q82" s="461">
        <v>1</v>
      </c>
      <c r="S82" s="392">
        <f>IF(B82+B83=0,100,B82+B83)</f>
        <v>100</v>
      </c>
      <c r="T82" s="394" t="str">
        <f>IF(S82=100,"",IF(C82=MAX(C82:C101),"","×"))</f>
        <v/>
      </c>
      <c r="U82" s="394" t="str">
        <f>IF(S82=MIN(S82:S101),"","注意")</f>
        <v/>
      </c>
      <c r="V82" s="396" t="str">
        <f>IF(S82=100,"",IF(S82=S84,"次と同じ注意",""))</f>
        <v/>
      </c>
      <c r="W82" s="392">
        <f>IF(J82+J83=0,100,J82+J83)</f>
        <v>100</v>
      </c>
      <c r="X82" s="394" t="str">
        <f>IF(W82=100,"",IF(K82=MAX(K82:K101),"","×"))</f>
        <v/>
      </c>
      <c r="Y82" s="394" t="str">
        <f>IF(W82=MIN(W82:W101),"","注意")</f>
        <v/>
      </c>
      <c r="Z82" s="396" t="str">
        <f>IF(W82=100,"",IF(W82=W84,"同じ"&amp;CHAR(10)&amp;"注意",""))</f>
        <v/>
      </c>
    </row>
    <row r="83" spans="1:26" ht="30" customHeight="1" thickBot="1" x14ac:dyDescent="0.25">
      <c r="A83" s="460"/>
      <c r="B83" s="51"/>
      <c r="C83" s="463"/>
      <c r="D83" s="86" t="str" cm="1">
        <f t="array" ref="D83">IF(B83="","",INDEX(motoM,B83,3))</f>
        <v/>
      </c>
      <c r="E83" s="87" t="str" cm="1">
        <f t="array" ref="E83">IF(B83="","",INDEX(motoM,B83,4))</f>
        <v/>
      </c>
      <c r="F83" s="88" t="str" cm="1">
        <f t="array" ref="F83">IF(B83="","",INDEX(motoM,B83,5))</f>
        <v/>
      </c>
      <c r="G83" s="89" t="str" cm="1">
        <f t="array" ref="G83">IF(B83="","",IF(INDEX(motoM,B83,6)=0,"",INDEX(motoM,B83,6)))</f>
        <v/>
      </c>
      <c r="H83" s="90" t="str" cm="1">
        <f t="array" ref="H83">IF(B83="","",INDEX(motoM,B83,7))</f>
        <v/>
      </c>
      <c r="J83" s="51"/>
      <c r="K83" s="463"/>
      <c r="L83" s="86" t="str" cm="1">
        <f t="array" ref="L83">IF(J83="","",INDEX(motoF,J83,3))</f>
        <v/>
      </c>
      <c r="M83" s="87" t="str" cm="1">
        <f t="array" ref="M83">IF(J83="","",INDEX(motoF,J83,4))</f>
        <v/>
      </c>
      <c r="N83" s="88" t="str" cm="1">
        <f t="array" ref="N83">IF(J83="","",INDEX(motoF,J83,5))</f>
        <v/>
      </c>
      <c r="O83" s="89" t="str" cm="1">
        <f t="array" ref="O83">IF(J83="","",IF(INDEX(motoF,J83,6)=0,"",INDEX(motoF,J83,6)))</f>
        <v/>
      </c>
      <c r="P83" s="90" t="str" cm="1">
        <f t="array" ref="P83">IF(J83="","",INDEX(motoF,J83,7))</f>
        <v/>
      </c>
      <c r="Q83" s="461"/>
      <c r="S83" s="393"/>
      <c r="T83" s="395"/>
      <c r="U83" s="395"/>
      <c r="V83" s="397"/>
      <c r="W83" s="393"/>
      <c r="X83" s="395"/>
      <c r="Y83" s="395"/>
      <c r="Z83" s="397"/>
    </row>
    <row r="84" spans="1:26" ht="30" customHeight="1" x14ac:dyDescent="0.2">
      <c r="A84" s="460">
        <v>2</v>
      </c>
      <c r="B84" s="93"/>
      <c r="C84" s="462" t="str">
        <f>IF(B84="","",IF(D84+D85&gt;0,D84+D85,0))</f>
        <v/>
      </c>
      <c r="D84" s="94" t="str" cm="1">
        <f t="array" ref="D84">IF(B84="","",INDEX(motoM,B84,3))</f>
        <v/>
      </c>
      <c r="E84" s="53" t="str" cm="1">
        <f t="array" ref="E84">IF(B84="","",INDEX(motoM,B84,4))</f>
        <v/>
      </c>
      <c r="F84" s="95" t="str" cm="1">
        <f t="array" ref="F84">IF(B84="","",INDEX(motoM,B84,5))</f>
        <v/>
      </c>
      <c r="G84" s="96" t="str" cm="1">
        <f t="array" ref="G84">IF(B84="","",IF(INDEX(motoM,B84,6)=0,"",INDEX(motoM,B84,6)))</f>
        <v/>
      </c>
      <c r="H84" s="97" t="str" cm="1">
        <f t="array" ref="H84">IF(B84="","",INDEX(motoM,B84,7))</f>
        <v/>
      </c>
      <c r="J84" s="93"/>
      <c r="K84" s="462" t="str">
        <f>IF(J84="","",IF(L84+L85&gt;0,L84+L85,0))</f>
        <v/>
      </c>
      <c r="L84" s="94" t="str" cm="1">
        <f t="array" ref="L84">IF(J84="","",INDEX(motoF,J84,3))</f>
        <v/>
      </c>
      <c r="M84" s="53" t="str" cm="1">
        <f t="array" ref="M84">IF(J84="","",INDEX(motoF,J84,4))</f>
        <v/>
      </c>
      <c r="N84" s="95" t="str" cm="1">
        <f t="array" ref="N84">IF(J84="","",INDEX(motoF,J84,5))</f>
        <v/>
      </c>
      <c r="O84" s="96" t="str" cm="1">
        <f t="array" ref="O84">IF(J84="","",IF(INDEX(motoF,J84,6)=0,"",INDEX(motoF,J84,6)))</f>
        <v/>
      </c>
      <c r="P84" s="97" t="str" cm="1">
        <f t="array" ref="P84">IF(J84="","",INDEX(motoF,J84,7))</f>
        <v/>
      </c>
      <c r="Q84" s="461">
        <v>2</v>
      </c>
      <c r="S84" s="392">
        <f>IF(B84+B85=0,100,B84+B85)</f>
        <v>100</v>
      </c>
      <c r="T84" s="394" t="str">
        <f>IF(S84=100,"",IF(C84=MAX(C84:C103),"","×"))</f>
        <v/>
      </c>
      <c r="U84" s="394" t="str">
        <f>IF(S84=MIN(S84:S103),"","注意")</f>
        <v/>
      </c>
      <c r="V84" s="396" t="str">
        <f>IF(S84=100,"",IF(S84=S86,"次と同じ注意",""))</f>
        <v/>
      </c>
      <c r="W84" s="392">
        <f>IF(J84+J85=0,100,J84+J85)</f>
        <v>100</v>
      </c>
      <c r="X84" s="394" t="str">
        <f>IF(W84=100,"",IF(K84=MAX(K84:K103),"","×"))</f>
        <v/>
      </c>
      <c r="Y84" s="394" t="str">
        <f>IF(W84=MIN(W84:W103),"","注意")</f>
        <v/>
      </c>
      <c r="Z84" s="396" t="str">
        <f>IF(W84=100,"",IF(W84=W86,"同じ"&amp;CHAR(10)&amp;"注意",""))</f>
        <v/>
      </c>
    </row>
    <row r="85" spans="1:26" ht="30" customHeight="1" thickBot="1" x14ac:dyDescent="0.25">
      <c r="A85" s="460"/>
      <c r="B85" s="51"/>
      <c r="C85" s="463"/>
      <c r="D85" s="86" t="str" cm="1">
        <f t="array" ref="D85">IF(B85="","",INDEX(motoM,B85,3))</f>
        <v/>
      </c>
      <c r="E85" s="87" t="str" cm="1">
        <f t="array" ref="E85">IF(B85="","",INDEX(motoM,B85,4))</f>
        <v/>
      </c>
      <c r="F85" s="88" t="str" cm="1">
        <f t="array" ref="F85">IF(B85="","",INDEX(motoM,B85,5))</f>
        <v/>
      </c>
      <c r="G85" s="89" t="str" cm="1">
        <f t="array" ref="G85">IF(B85="","",IF(INDEX(motoM,B85,6)=0,"",INDEX(motoM,B85,6)))</f>
        <v/>
      </c>
      <c r="H85" s="90" t="str" cm="1">
        <f t="array" ref="H85">IF(B85="","",INDEX(motoM,B85,7))</f>
        <v/>
      </c>
      <c r="J85" s="51"/>
      <c r="K85" s="463"/>
      <c r="L85" s="86" t="str" cm="1">
        <f t="array" ref="L85">IF(J85="","",INDEX(motoF,J85,3))</f>
        <v/>
      </c>
      <c r="M85" s="87" t="str" cm="1">
        <f t="array" ref="M85">IF(J85="","",INDEX(motoF,J85,4))</f>
        <v/>
      </c>
      <c r="N85" s="88" t="str" cm="1">
        <f t="array" ref="N85">IF(J85="","",INDEX(motoF,J85,5))</f>
        <v/>
      </c>
      <c r="O85" s="89" t="str" cm="1">
        <f t="array" ref="O85">IF(J85="","",IF(INDEX(motoF,J85,6)=0,"",INDEX(motoF,J85,6)))</f>
        <v/>
      </c>
      <c r="P85" s="90" t="str" cm="1">
        <f t="array" ref="P85">IF(J85="","",INDEX(motoF,J85,7))</f>
        <v/>
      </c>
      <c r="Q85" s="461"/>
      <c r="S85" s="393"/>
      <c r="T85" s="395"/>
      <c r="U85" s="395"/>
      <c r="V85" s="397"/>
      <c r="W85" s="393"/>
      <c r="X85" s="395"/>
      <c r="Y85" s="395"/>
      <c r="Z85" s="397"/>
    </row>
    <row r="86" spans="1:26" ht="30" customHeight="1" x14ac:dyDescent="0.2">
      <c r="A86" s="460">
        <v>3</v>
      </c>
      <c r="B86" s="93"/>
      <c r="C86" s="462" t="str">
        <f>IF(B86="","",IF(D86+D87&gt;0,D86+D87,0))</f>
        <v/>
      </c>
      <c r="D86" s="94" t="str" cm="1">
        <f t="array" ref="D86">IF(B86="","",INDEX(motoM,B86,3))</f>
        <v/>
      </c>
      <c r="E86" s="53" t="str" cm="1">
        <f t="array" ref="E86">IF(B86="","",INDEX(motoM,B86,4))</f>
        <v/>
      </c>
      <c r="F86" s="95" t="str" cm="1">
        <f t="array" ref="F86">IF(B86="","",INDEX(motoM,B86,5))</f>
        <v/>
      </c>
      <c r="G86" s="96" t="str" cm="1">
        <f t="array" ref="G86">IF(B86="","",IF(INDEX(motoM,B86,6)=0,"",INDEX(motoM,B86,6)))</f>
        <v/>
      </c>
      <c r="H86" s="97" t="str" cm="1">
        <f t="array" ref="H86">IF(B86="","",INDEX(motoM,B86,7))</f>
        <v/>
      </c>
      <c r="J86" s="93"/>
      <c r="K86" s="462" t="str">
        <f>IF(J86="","",IF(L86+L87&gt;0,L86+L87,0))</f>
        <v/>
      </c>
      <c r="L86" s="94" t="str" cm="1">
        <f t="array" ref="L86">IF(J86="","",INDEX(motoF,J86,3))</f>
        <v/>
      </c>
      <c r="M86" s="53" t="str" cm="1">
        <f t="array" ref="M86">IF(J86="","",INDEX(motoF,J86,4))</f>
        <v/>
      </c>
      <c r="N86" s="95" t="str" cm="1">
        <f t="array" ref="N86">IF(J86="","",INDEX(motoF,J86,5))</f>
        <v/>
      </c>
      <c r="O86" s="96" t="str" cm="1">
        <f t="array" ref="O86">IF(J86="","",IF(INDEX(motoF,J86,6)=0,"",INDEX(motoF,J86,6)))</f>
        <v/>
      </c>
      <c r="P86" s="97" t="str" cm="1">
        <f t="array" ref="P86">IF(J86="","",INDEX(motoF,J86,7))</f>
        <v/>
      </c>
      <c r="Q86" s="461">
        <v>3</v>
      </c>
      <c r="S86" s="392">
        <f>IF(B86+B87=0,100,B86+B87)</f>
        <v>100</v>
      </c>
      <c r="T86" s="394" t="str">
        <f>IF(S86=100,"",IF(C86=MAX(C86:C105),"","×"))</f>
        <v/>
      </c>
      <c r="U86" s="394" t="str">
        <f>IF(S86=MIN(S86:S105),"","注意")</f>
        <v/>
      </c>
      <c r="V86" s="396" t="str">
        <f>IF(S86=100,"",IF(S86=S88,"次と同じ注意",""))</f>
        <v/>
      </c>
      <c r="W86" s="392">
        <f>IF(J86+J87=0,100,J86+J87)</f>
        <v>100</v>
      </c>
      <c r="X86" s="394" t="str">
        <f>IF(W86=100,"",IF(K86=MAX(K86:K105),"","×"))</f>
        <v/>
      </c>
      <c r="Y86" s="394" t="str">
        <f>IF(W86=MIN(W86:W105),"","注意")</f>
        <v/>
      </c>
      <c r="Z86" s="396" t="str">
        <f>IF(W86=100,"",IF(W86=W88,"同じ"&amp;CHAR(10)&amp;"注意",""))</f>
        <v/>
      </c>
    </row>
    <row r="87" spans="1:26" ht="30" customHeight="1" thickBot="1" x14ac:dyDescent="0.25">
      <c r="A87" s="460"/>
      <c r="B87" s="51"/>
      <c r="C87" s="463"/>
      <c r="D87" s="86" t="str" cm="1">
        <f t="array" ref="D87">IF(B87="","",INDEX(motoM,B87,3))</f>
        <v/>
      </c>
      <c r="E87" s="87" t="str" cm="1">
        <f t="array" ref="E87">IF(B87="","",INDEX(motoM,B87,4))</f>
        <v/>
      </c>
      <c r="F87" s="88" t="str" cm="1">
        <f t="array" ref="F87">IF(B87="","",INDEX(motoM,B87,5))</f>
        <v/>
      </c>
      <c r="G87" s="89" t="str" cm="1">
        <f t="array" ref="G87">IF(B87="","",IF(INDEX(motoM,B87,6)=0,"",INDEX(motoM,B87,6)))</f>
        <v/>
      </c>
      <c r="H87" s="90" t="str" cm="1">
        <f t="array" ref="H87">IF(B87="","",INDEX(motoM,B87,7))</f>
        <v/>
      </c>
      <c r="J87" s="51"/>
      <c r="K87" s="463"/>
      <c r="L87" s="86" t="str" cm="1">
        <f t="array" ref="L87">IF(J87="","",INDEX(motoF,J87,3))</f>
        <v/>
      </c>
      <c r="M87" s="87" t="str" cm="1">
        <f t="array" ref="M87">IF(J87="","",INDEX(motoF,J87,4))</f>
        <v/>
      </c>
      <c r="N87" s="88" t="str" cm="1">
        <f t="array" ref="N87">IF(J87="","",INDEX(motoF,J87,5))</f>
        <v/>
      </c>
      <c r="O87" s="89" t="str" cm="1">
        <f t="array" ref="O87">IF(J87="","",IF(INDEX(motoF,J87,6)=0,"",INDEX(motoF,J87,6)))</f>
        <v/>
      </c>
      <c r="P87" s="90" t="str" cm="1">
        <f t="array" ref="P87">IF(J87="","",INDEX(motoF,J87,7))</f>
        <v/>
      </c>
      <c r="Q87" s="461"/>
      <c r="S87" s="393"/>
      <c r="T87" s="395"/>
      <c r="U87" s="395"/>
      <c r="V87" s="397"/>
      <c r="W87" s="393"/>
      <c r="X87" s="395"/>
      <c r="Y87" s="395"/>
      <c r="Z87" s="397"/>
    </row>
    <row r="88" spans="1:26" ht="30" customHeight="1" x14ac:dyDescent="0.2">
      <c r="A88" s="460">
        <v>4</v>
      </c>
      <c r="B88" s="93"/>
      <c r="C88" s="462" t="str">
        <f>IF(B88="","",IF(D88+D89&gt;0,D88+D89,0))</f>
        <v/>
      </c>
      <c r="D88" s="94" t="str" cm="1">
        <f t="array" ref="D88">IF(B88="","",INDEX(motoM,B88,3))</f>
        <v/>
      </c>
      <c r="E88" s="53" t="str" cm="1">
        <f t="array" ref="E88">IF(B88="","",INDEX(motoM,B88,4))</f>
        <v/>
      </c>
      <c r="F88" s="95" t="str" cm="1">
        <f t="array" ref="F88">IF(B88="","",INDEX(motoM,B88,5))</f>
        <v/>
      </c>
      <c r="G88" s="96" t="str" cm="1">
        <f t="array" ref="G88">IF(B88="","",IF(INDEX(motoM,B88,6)=0,"",INDEX(motoM,B88,6)))</f>
        <v/>
      </c>
      <c r="H88" s="97" t="str" cm="1">
        <f t="array" ref="H88">IF(B88="","",INDEX(motoM,B88,7))</f>
        <v/>
      </c>
      <c r="J88" s="93"/>
      <c r="K88" s="462" t="str">
        <f>IF(J88="","",IF(L88+L89&gt;0,L88+L89,0))</f>
        <v/>
      </c>
      <c r="L88" s="94" t="str" cm="1">
        <f t="array" ref="L88">IF(J88="","",INDEX(motoF,J88,3))</f>
        <v/>
      </c>
      <c r="M88" s="53" t="str" cm="1">
        <f t="array" ref="M88">IF(J88="","",INDEX(motoF,J88,4))</f>
        <v/>
      </c>
      <c r="N88" s="95" t="str" cm="1">
        <f t="array" ref="N88">IF(J88="","",INDEX(motoF,J88,5))</f>
        <v/>
      </c>
      <c r="O88" s="96" t="str" cm="1">
        <f t="array" ref="O88">IF(J88="","",IF(INDEX(motoF,J88,6)=0,"",INDEX(motoF,J88,6)))</f>
        <v/>
      </c>
      <c r="P88" s="97" t="str" cm="1">
        <f t="array" ref="P88">IF(J88="","",INDEX(motoF,J88,7))</f>
        <v/>
      </c>
      <c r="Q88" s="461">
        <v>4</v>
      </c>
      <c r="S88" s="392">
        <f>IF(B88+B89=0,100,B88+B89)</f>
        <v>100</v>
      </c>
      <c r="T88" s="394" t="str">
        <f>IF(S88=100,"",IF(C88=MAX(C88:C107),"","×"))</f>
        <v/>
      </c>
      <c r="U88" s="394" t="str">
        <f>IF(S88=MIN(S88:S107),"","注意")</f>
        <v/>
      </c>
      <c r="V88" s="396" t="str">
        <f>IF(S88=100,"",IF(S88=S90,"次と同じ注意",""))</f>
        <v/>
      </c>
      <c r="W88" s="392">
        <f>IF(J88+J89=0,100,J88+J89)</f>
        <v>100</v>
      </c>
      <c r="X88" s="394" t="str">
        <f>IF(W88=100,"",IF(K88=MAX(K88:K107),"","×"))</f>
        <v/>
      </c>
      <c r="Y88" s="394" t="str">
        <f>IF(W88=MIN(W88:W107),"","注意")</f>
        <v/>
      </c>
      <c r="Z88" s="396" t="str">
        <f>IF(W88=100,"",IF(W88=W90,"同じ"&amp;CHAR(10)&amp;"注意",""))</f>
        <v/>
      </c>
    </row>
    <row r="89" spans="1:26" ht="30" customHeight="1" thickBot="1" x14ac:dyDescent="0.25">
      <c r="A89" s="460"/>
      <c r="B89" s="51"/>
      <c r="C89" s="463"/>
      <c r="D89" s="86" t="str" cm="1">
        <f t="array" ref="D89">IF(B89="","",INDEX(motoM,B89,3))</f>
        <v/>
      </c>
      <c r="E89" s="87" t="str" cm="1">
        <f t="array" ref="E89">IF(B89="","",INDEX(motoM,B89,4))</f>
        <v/>
      </c>
      <c r="F89" s="88" t="str" cm="1">
        <f t="array" ref="F89">IF(B89="","",INDEX(motoM,B89,5))</f>
        <v/>
      </c>
      <c r="G89" s="89" t="str" cm="1">
        <f t="array" ref="G89">IF(B89="","",IF(INDEX(motoM,B89,6)=0,"",INDEX(motoM,B89,6)))</f>
        <v/>
      </c>
      <c r="H89" s="90" t="str" cm="1">
        <f t="array" ref="H89">IF(B89="","",INDEX(motoM,B89,7))</f>
        <v/>
      </c>
      <c r="J89" s="51"/>
      <c r="K89" s="463"/>
      <c r="L89" s="86" t="str" cm="1">
        <f t="array" ref="L89">IF(J89="","",INDEX(motoF,J89,3))</f>
        <v/>
      </c>
      <c r="M89" s="87" t="str" cm="1">
        <f t="array" ref="M89">IF(J89="","",INDEX(motoF,J89,4))</f>
        <v/>
      </c>
      <c r="N89" s="88" t="str" cm="1">
        <f t="array" ref="N89">IF(J89="","",INDEX(motoF,J89,5))</f>
        <v/>
      </c>
      <c r="O89" s="89" t="str" cm="1">
        <f t="array" ref="O89">IF(J89="","",IF(INDEX(motoF,J89,6)=0,"",INDEX(motoF,J89,6)))</f>
        <v/>
      </c>
      <c r="P89" s="90" t="str" cm="1">
        <f t="array" ref="P89">IF(J89="","",INDEX(motoF,J89,7))</f>
        <v/>
      </c>
      <c r="Q89" s="461"/>
      <c r="S89" s="393"/>
      <c r="T89" s="395"/>
      <c r="U89" s="395"/>
      <c r="V89" s="397"/>
      <c r="W89" s="393"/>
      <c r="X89" s="395"/>
      <c r="Y89" s="395"/>
      <c r="Z89" s="397"/>
    </row>
    <row r="90" spans="1:26" ht="30" customHeight="1" x14ac:dyDescent="0.2">
      <c r="A90" s="460">
        <v>5</v>
      </c>
      <c r="B90" s="93"/>
      <c r="C90" s="462" t="str">
        <f>IF(B90="","",IF(D90+D91&gt;0,D90+D91,0))</f>
        <v/>
      </c>
      <c r="D90" s="94" t="str" cm="1">
        <f t="array" ref="D90">IF(B90="","",INDEX(motoM,B90,3))</f>
        <v/>
      </c>
      <c r="E90" s="53" t="str" cm="1">
        <f t="array" ref="E90">IF(B90="","",INDEX(motoM,B90,4))</f>
        <v/>
      </c>
      <c r="F90" s="95" t="str" cm="1">
        <f t="array" ref="F90">IF(B90="","",INDEX(motoM,B90,5))</f>
        <v/>
      </c>
      <c r="G90" s="96" t="str" cm="1">
        <f t="array" ref="G90">IF(B90="","",IF(INDEX(motoM,B90,6)=0,"",INDEX(motoM,B90,6)))</f>
        <v/>
      </c>
      <c r="H90" s="97" t="str" cm="1">
        <f t="array" ref="H90">IF(B90="","",INDEX(motoM,B90,7))</f>
        <v/>
      </c>
      <c r="J90" s="93"/>
      <c r="K90" s="462" t="str">
        <f>IF(J90="","",IF(L90+L91&gt;0,L90+L91,0))</f>
        <v/>
      </c>
      <c r="L90" s="94" t="str" cm="1">
        <f t="array" ref="L90">IF(J90="","",INDEX(motoF,J90,3))</f>
        <v/>
      </c>
      <c r="M90" s="53" t="str" cm="1">
        <f t="array" ref="M90">IF(J90="","",INDEX(motoF,J90,4))</f>
        <v/>
      </c>
      <c r="N90" s="95" t="str" cm="1">
        <f t="array" ref="N90">IF(J90="","",INDEX(motoF,J90,5))</f>
        <v/>
      </c>
      <c r="O90" s="96" t="str" cm="1">
        <f t="array" ref="O90">IF(J90="","",IF(INDEX(motoF,J90,6)=0,"",INDEX(motoF,J90,6)))</f>
        <v/>
      </c>
      <c r="P90" s="97" t="str" cm="1">
        <f t="array" ref="P90">IF(J90="","",INDEX(motoF,J90,7))</f>
        <v/>
      </c>
      <c r="Q90" s="461">
        <v>5</v>
      </c>
      <c r="S90" s="392">
        <f>IF(B90+B91=0,100,B90+B91)</f>
        <v>100</v>
      </c>
      <c r="T90" s="394" t="str">
        <f>IF(S90=100,"",IF(C90=MAX(C90:C109),"","×"))</f>
        <v/>
      </c>
      <c r="U90" s="394" t="str">
        <f>IF(S90=MIN(S90:S109),"","注意")</f>
        <v/>
      </c>
      <c r="V90" s="396" t="str">
        <f>IF(S90=100,"",IF(S90=S92,"次と同じ注意",""))</f>
        <v/>
      </c>
      <c r="W90" s="392">
        <f>IF(J90+J91=0,100,J90+J91)</f>
        <v>100</v>
      </c>
      <c r="X90" s="394" t="str">
        <f>IF(W90=100,"",IF(K90=MAX(K90:K109),"","×"))</f>
        <v/>
      </c>
      <c r="Y90" s="394" t="str">
        <f>IF(W90=MIN(W90:W109),"","注意")</f>
        <v/>
      </c>
      <c r="Z90" s="396" t="str">
        <f>IF(W90=100,"",IF(W90=W92,"同じ"&amp;CHAR(10)&amp;"注意",""))</f>
        <v/>
      </c>
    </row>
    <row r="91" spans="1:26" ht="30" customHeight="1" thickBot="1" x14ac:dyDescent="0.25">
      <c r="A91" s="460"/>
      <c r="B91" s="51"/>
      <c r="C91" s="463"/>
      <c r="D91" s="86" t="str" cm="1">
        <f t="array" ref="D91">IF(B91="","",INDEX(motoM,B91,3))</f>
        <v/>
      </c>
      <c r="E91" s="87" t="str" cm="1">
        <f t="array" ref="E91">IF(B91="","",INDEX(motoM,B91,4))</f>
        <v/>
      </c>
      <c r="F91" s="88" t="str" cm="1">
        <f t="array" ref="F91">IF(B91="","",INDEX(motoM,B91,5))</f>
        <v/>
      </c>
      <c r="G91" s="89" t="str" cm="1">
        <f t="array" ref="G91">IF(B91="","",IF(INDEX(motoM,B91,6)=0,"",INDEX(motoM,B91,6)))</f>
        <v/>
      </c>
      <c r="H91" s="90" t="str" cm="1">
        <f t="array" ref="H91">IF(B91="","",INDEX(motoM,B91,7))</f>
        <v/>
      </c>
      <c r="J91" s="51"/>
      <c r="K91" s="463"/>
      <c r="L91" s="86" t="str" cm="1">
        <f t="array" ref="L91">IF(J91="","",INDEX(motoF,J91,3))</f>
        <v/>
      </c>
      <c r="M91" s="87" t="str" cm="1">
        <f t="array" ref="M91">IF(J91="","",INDEX(motoF,J91,4))</f>
        <v/>
      </c>
      <c r="N91" s="88" t="str" cm="1">
        <f t="array" ref="N91">IF(J91="","",INDEX(motoF,J91,5))</f>
        <v/>
      </c>
      <c r="O91" s="89" t="str" cm="1">
        <f t="array" ref="O91">IF(J91="","",IF(INDEX(motoF,J91,6)=0,"",INDEX(motoF,J91,6)))</f>
        <v/>
      </c>
      <c r="P91" s="90" t="str" cm="1">
        <f t="array" ref="P91">IF(J91="","",INDEX(motoF,J91,7))</f>
        <v/>
      </c>
      <c r="Q91" s="461"/>
      <c r="S91" s="393"/>
      <c r="T91" s="395"/>
      <c r="U91" s="395"/>
      <c r="V91" s="397"/>
      <c r="W91" s="393"/>
      <c r="X91" s="395"/>
      <c r="Y91" s="395"/>
      <c r="Z91" s="397"/>
    </row>
    <row r="92" spans="1:26" ht="30" customHeight="1" x14ac:dyDescent="0.2">
      <c r="A92" s="460">
        <v>6</v>
      </c>
      <c r="B92" s="93"/>
      <c r="C92" s="462" t="str">
        <f>IF(B92="","",IF(D92+D93&gt;0,D92+D93,0))</f>
        <v/>
      </c>
      <c r="D92" s="94" t="str" cm="1">
        <f t="array" ref="D92">IF(B92="","",INDEX(motoM,B92,3))</f>
        <v/>
      </c>
      <c r="E92" s="53" t="str" cm="1">
        <f t="array" ref="E92">IF(B92="","",INDEX(motoM,B92,4))</f>
        <v/>
      </c>
      <c r="F92" s="95" t="str" cm="1">
        <f t="array" ref="F92">IF(B92="","",INDEX(motoM,B92,5))</f>
        <v/>
      </c>
      <c r="G92" s="96" t="str" cm="1">
        <f t="array" ref="G92">IF(B92="","",IF(INDEX(motoM,B92,6)=0,"",INDEX(motoM,B92,6)))</f>
        <v/>
      </c>
      <c r="H92" s="97" t="str" cm="1">
        <f t="array" ref="H92">IF(B92="","",INDEX(motoM,B92,7))</f>
        <v/>
      </c>
      <c r="J92" s="93"/>
      <c r="K92" s="462" t="str">
        <f>IF(J92="","",IF(L92+L93&gt;0,L92+L93,0))</f>
        <v/>
      </c>
      <c r="L92" s="94" t="str" cm="1">
        <f t="array" ref="L92">IF(J92="","",INDEX(motoF,J92,3))</f>
        <v/>
      </c>
      <c r="M92" s="53" t="str" cm="1">
        <f t="array" ref="M92">IF(J92="","",INDEX(motoF,J92,4))</f>
        <v/>
      </c>
      <c r="N92" s="95" t="str" cm="1">
        <f t="array" ref="N92">IF(J92="","",INDEX(motoF,J92,5))</f>
        <v/>
      </c>
      <c r="O92" s="96" t="str" cm="1">
        <f t="array" ref="O92">IF(J92="","",IF(INDEX(motoF,J92,6)=0,"",INDEX(motoF,J92,6)))</f>
        <v/>
      </c>
      <c r="P92" s="97" t="str" cm="1">
        <f t="array" ref="P92">IF(J92="","",INDEX(motoF,J92,7))</f>
        <v/>
      </c>
      <c r="Q92" s="461">
        <v>6</v>
      </c>
      <c r="S92" s="392">
        <f>IF(B92+B93=0,100,B92+B93)</f>
        <v>100</v>
      </c>
      <c r="T92" s="394" t="str">
        <f>IF(S92=100,"",IF(C92=MAX(C92:C111),"","×"))</f>
        <v/>
      </c>
      <c r="U92" s="394" t="str">
        <f>IF(S92=MIN(S92:S111),"","注意")</f>
        <v/>
      </c>
      <c r="V92" s="396" t="str">
        <f>IF(S92=100,"",IF(S92=S94,"次と同じ注意",""))</f>
        <v/>
      </c>
      <c r="W92" s="392">
        <f>IF(J92+J93=0,100,J92+J93)</f>
        <v>100</v>
      </c>
      <c r="X92" s="394" t="str">
        <f>IF(W92=100,"",IF(K92=MAX(K92:K111),"","×"))</f>
        <v/>
      </c>
      <c r="Y92" s="394" t="str">
        <f>IF(W92=MIN(W92:W111),"","注意")</f>
        <v/>
      </c>
      <c r="Z92" s="396" t="str">
        <f>IF(W92=100,"",IF(W92=W94,"同じ"&amp;CHAR(10)&amp;"注意",""))</f>
        <v/>
      </c>
    </row>
    <row r="93" spans="1:26" ht="30" customHeight="1" thickBot="1" x14ac:dyDescent="0.25">
      <c r="A93" s="460"/>
      <c r="B93" s="260"/>
      <c r="C93" s="471"/>
      <c r="D93" s="261" t="str" cm="1">
        <f t="array" ref="D93">IF(B93="","",INDEX(motoM,B93,3))</f>
        <v/>
      </c>
      <c r="E93" s="262" t="str" cm="1">
        <f t="array" ref="E93">IF(B93="","",INDEX(motoM,B93,4))</f>
        <v/>
      </c>
      <c r="F93" s="263" t="str" cm="1">
        <f t="array" ref="F93">IF(B93="","",INDEX(motoM,B93,5))</f>
        <v/>
      </c>
      <c r="G93" s="264" t="str" cm="1">
        <f t="array" ref="G93">IF(B93="","",IF(INDEX(motoM,B93,6)=0,"",INDEX(motoM,B93,6)))</f>
        <v/>
      </c>
      <c r="H93" s="265" t="str" cm="1">
        <f t="array" ref="H93">IF(B93="","",INDEX(motoM,B93,7))</f>
        <v/>
      </c>
      <c r="J93" s="260"/>
      <c r="K93" s="471"/>
      <c r="L93" s="261" t="str" cm="1">
        <f t="array" ref="L93">IF(J93="","",INDEX(motoF,J93,3))</f>
        <v/>
      </c>
      <c r="M93" s="262" t="str" cm="1">
        <f t="array" ref="M93">IF(J93="","",INDEX(motoF,J93,4))</f>
        <v/>
      </c>
      <c r="N93" s="263" t="str" cm="1">
        <f t="array" ref="N93">IF(J93="","",INDEX(motoF,J93,5))</f>
        <v/>
      </c>
      <c r="O93" s="264" t="str" cm="1">
        <f t="array" ref="O93">IF(J93="","",IF(INDEX(motoF,J93,6)=0,"",INDEX(motoF,J93,6)))</f>
        <v/>
      </c>
      <c r="P93" s="265" t="str" cm="1">
        <f t="array" ref="P93">IF(J93="","",INDEX(motoF,J93,7))</f>
        <v/>
      </c>
      <c r="Q93" s="461"/>
      <c r="S93" s="393"/>
      <c r="T93" s="395"/>
      <c r="U93" s="395"/>
      <c r="V93" s="397"/>
      <c r="W93" s="393"/>
      <c r="X93" s="395"/>
      <c r="Y93" s="395"/>
      <c r="Z93" s="397"/>
    </row>
    <row r="94" spans="1:26" ht="30" customHeight="1" thickTop="1" x14ac:dyDescent="0.2">
      <c r="A94" s="460">
        <v>7</v>
      </c>
      <c r="B94" s="255"/>
      <c r="C94" s="472" t="str">
        <f>IF(B94="","",IF(D94+D95&gt;0,D94+D95,0))</f>
        <v/>
      </c>
      <c r="D94" s="256" t="str" cm="1">
        <f t="array" ref="D94">IF(B94="","",INDEX(motoM,B94,3))</f>
        <v/>
      </c>
      <c r="E94" s="60" t="str" cm="1">
        <f t="array" ref="E94">IF(B94="","",INDEX(motoM,B94,4))</f>
        <v/>
      </c>
      <c r="F94" s="257" t="str" cm="1">
        <f t="array" ref="F94">IF(B94="","",INDEX(motoM,B94,5))</f>
        <v/>
      </c>
      <c r="G94" s="258" t="str" cm="1">
        <f t="array" ref="G94">IF(B94="","",IF(INDEX(motoM,B94,6)=0,"",INDEX(motoM,B94,6)))</f>
        <v/>
      </c>
      <c r="H94" s="259" t="str" cm="1">
        <f t="array" ref="H94">IF(B94="","",INDEX(motoM,B94,7))</f>
        <v/>
      </c>
      <c r="J94" s="255"/>
      <c r="K94" s="472" t="str">
        <f>IF(J94="","",IF(L94+L95&gt;0,L94+L95,0))</f>
        <v/>
      </c>
      <c r="L94" s="256" t="str" cm="1">
        <f t="array" ref="L94">IF(J94="","",INDEX(motoF,J94,3))</f>
        <v/>
      </c>
      <c r="M94" s="60" t="str" cm="1">
        <f t="array" ref="M94">IF(J94="","",INDEX(motoF,J94,4))</f>
        <v/>
      </c>
      <c r="N94" s="257" t="str" cm="1">
        <f t="array" ref="N94">IF(J94="","",INDEX(motoF,J94,5))</f>
        <v/>
      </c>
      <c r="O94" s="258" t="str" cm="1">
        <f t="array" ref="O94">IF(J94="","",IF(INDEX(motoF,J94,6)=0,"",INDEX(motoF,J94,6)))</f>
        <v/>
      </c>
      <c r="P94" s="259" t="str" cm="1">
        <f t="array" ref="P94">IF(J94="","",INDEX(motoF,J94,7))</f>
        <v/>
      </c>
      <c r="Q94" s="461">
        <v>7</v>
      </c>
      <c r="S94" s="392">
        <f>IF(B94+B95=0,100,B94+B95)</f>
        <v>100</v>
      </c>
      <c r="T94" s="394" t="str">
        <f>IF(S94=100,"",IF(C94=MAX(C94:C113),"","×"))</f>
        <v/>
      </c>
      <c r="U94" s="394" t="str">
        <f>IF(S94=MIN(S94:S113),"","注意")</f>
        <v/>
      </c>
      <c r="V94" s="396" t="str">
        <f>IF(S94=100,"",IF(S94=S96,"次と同じ注意",""))</f>
        <v/>
      </c>
      <c r="W94" s="392">
        <f>IF(J94+J95=0,100,J94+J95)</f>
        <v>100</v>
      </c>
      <c r="X94" s="394" t="str">
        <f>IF(W94=100,"",IF(K94=MAX(K94:K113),"","×"))</f>
        <v/>
      </c>
      <c r="Y94" s="394" t="str">
        <f>IF(W94=MIN(W94:W113),"","注意")</f>
        <v/>
      </c>
      <c r="Z94" s="396" t="str">
        <f>IF(W94=100,"",IF(W94=W96,"同じ"&amp;CHAR(10)&amp;"注意",""))</f>
        <v/>
      </c>
    </row>
    <row r="95" spans="1:26" ht="30" customHeight="1" thickBot="1" x14ac:dyDescent="0.25">
      <c r="A95" s="460"/>
      <c r="B95" s="51"/>
      <c r="C95" s="463"/>
      <c r="D95" s="86" t="str" cm="1">
        <f t="array" ref="D95">IF(B95="","",INDEX(motoM,B95,3))</f>
        <v/>
      </c>
      <c r="E95" s="87" t="str" cm="1">
        <f t="array" ref="E95">IF(B95="","",INDEX(motoM,B95,4))</f>
        <v/>
      </c>
      <c r="F95" s="88" t="str" cm="1">
        <f t="array" ref="F95">IF(B95="","",INDEX(motoM,B95,5))</f>
        <v/>
      </c>
      <c r="G95" s="89" t="str" cm="1">
        <f t="array" ref="G95">IF(B95="","",IF(INDEX(motoM,B95,6)=0,"",INDEX(motoM,B95,6)))</f>
        <v/>
      </c>
      <c r="H95" s="90" t="str" cm="1">
        <f t="array" ref="H95">IF(B95="","",INDEX(motoM,B95,7))</f>
        <v/>
      </c>
      <c r="J95" s="51"/>
      <c r="K95" s="463"/>
      <c r="L95" s="86" t="str" cm="1">
        <f t="array" ref="L95">IF(J95="","",INDEX(motoF,J95,3))</f>
        <v/>
      </c>
      <c r="M95" s="87" t="str" cm="1">
        <f t="array" ref="M95">IF(J95="","",INDEX(motoF,J95,4))</f>
        <v/>
      </c>
      <c r="N95" s="88" t="str" cm="1">
        <f t="array" ref="N95">IF(J95="","",INDEX(motoF,J95,5))</f>
        <v/>
      </c>
      <c r="O95" s="89" t="str" cm="1">
        <f t="array" ref="O95">IF(J95="","",IF(INDEX(motoF,J95,6)=0,"",INDEX(motoF,J95,6)))</f>
        <v/>
      </c>
      <c r="P95" s="90" t="str" cm="1">
        <f t="array" ref="P95">IF(J95="","",INDEX(motoF,J95,7))</f>
        <v/>
      </c>
      <c r="Q95" s="461"/>
      <c r="S95" s="393"/>
      <c r="T95" s="395"/>
      <c r="U95" s="395"/>
      <c r="V95" s="397"/>
      <c r="W95" s="393"/>
      <c r="X95" s="395"/>
      <c r="Y95" s="395"/>
      <c r="Z95" s="397"/>
    </row>
    <row r="96" spans="1:26" ht="30" customHeight="1" x14ac:dyDescent="0.2">
      <c r="A96" s="460">
        <v>8</v>
      </c>
      <c r="B96" s="93"/>
      <c r="C96" s="462" t="str">
        <f>IF(B96="","",IF(D96+D97&gt;0,D96+D97,0))</f>
        <v/>
      </c>
      <c r="D96" s="94" t="str" cm="1">
        <f t="array" ref="D96">IF(B96="","",INDEX(motoM,B96,3))</f>
        <v/>
      </c>
      <c r="E96" s="53" t="str" cm="1">
        <f t="array" ref="E96">IF(B96="","",INDEX(motoM,B96,4))</f>
        <v/>
      </c>
      <c r="F96" s="95" t="str" cm="1">
        <f t="array" ref="F96">IF(B96="","",INDEX(motoM,B96,5))</f>
        <v/>
      </c>
      <c r="G96" s="96" t="str" cm="1">
        <f t="array" ref="G96">IF(B96="","",IF(INDEX(motoM,B96,6)=0,"",INDEX(motoM,B96,6)))</f>
        <v/>
      </c>
      <c r="H96" s="97" t="str" cm="1">
        <f t="array" ref="H96">IF(B96="","",INDEX(motoM,B96,7))</f>
        <v/>
      </c>
      <c r="J96" s="93"/>
      <c r="K96" s="462" t="str">
        <f>IF(J96="","",IF(L96+L97&gt;0,L96+L97,0))</f>
        <v/>
      </c>
      <c r="L96" s="94" t="str" cm="1">
        <f t="array" ref="L96">IF(J96="","",INDEX(motoF,J96,3))</f>
        <v/>
      </c>
      <c r="M96" s="53" t="str" cm="1">
        <f t="array" ref="M96">IF(J96="","",INDEX(motoF,J96,4))</f>
        <v/>
      </c>
      <c r="N96" s="95" t="str" cm="1">
        <f t="array" ref="N96">IF(J96="","",INDEX(motoF,J96,5))</f>
        <v/>
      </c>
      <c r="O96" s="96" t="str" cm="1">
        <f t="array" ref="O96">IF(J96="","",IF(INDEX(motoF,J96,6)=0,"",INDEX(motoF,J96,6)))</f>
        <v/>
      </c>
      <c r="P96" s="97" t="str" cm="1">
        <f t="array" ref="P96">IF(J96="","",INDEX(motoF,J96,7))</f>
        <v/>
      </c>
      <c r="Q96" s="461">
        <v>8</v>
      </c>
      <c r="S96" s="392">
        <f>IF(B96+B97=0,100,B96+B97)</f>
        <v>100</v>
      </c>
      <c r="T96" s="394" t="str">
        <f>IF(S96=100,"",IF(C96=MAX(C96:C115),"","×"))</f>
        <v/>
      </c>
      <c r="U96" s="394" t="str">
        <f>IF(S96=MIN(S96:S115),"","注意")</f>
        <v/>
      </c>
      <c r="V96" s="396" t="str">
        <f>IF(S96=100,"",IF(S96=S98,"次と同じ注意",""))</f>
        <v/>
      </c>
      <c r="W96" s="392">
        <f>IF(J96+J97=0,100,J96+J97)</f>
        <v>100</v>
      </c>
      <c r="X96" s="394" t="str">
        <f>IF(W96=100,"",IF(K96=MAX(K96:K115),"","×"))</f>
        <v/>
      </c>
      <c r="Y96" s="394" t="str">
        <f>IF(W96=MIN(W96:W115),"","注意")</f>
        <v/>
      </c>
      <c r="Z96" s="396" t="str">
        <f>IF(W96=100,"",IF(W96=W98,"同じ"&amp;CHAR(10)&amp;"注意",""))</f>
        <v/>
      </c>
    </row>
    <row r="97" spans="1:26" ht="30" customHeight="1" thickBot="1" x14ac:dyDescent="0.25">
      <c r="A97" s="460"/>
      <c r="B97" s="51"/>
      <c r="C97" s="463"/>
      <c r="D97" s="86" t="str" cm="1">
        <f t="array" ref="D97">IF(B97="","",INDEX(motoM,B97,3))</f>
        <v/>
      </c>
      <c r="E97" s="87" t="str" cm="1">
        <f t="array" ref="E97">IF(B97="","",INDEX(motoM,B97,4))</f>
        <v/>
      </c>
      <c r="F97" s="88" t="str" cm="1">
        <f t="array" ref="F97">IF(B97="","",INDEX(motoM,B97,5))</f>
        <v/>
      </c>
      <c r="G97" s="89" t="str" cm="1">
        <f t="array" ref="G97">IF(B97="","",IF(INDEX(motoM,B97,6)=0,"",INDEX(motoM,B97,6)))</f>
        <v/>
      </c>
      <c r="H97" s="90" t="str" cm="1">
        <f t="array" ref="H97">IF(B97="","",INDEX(motoM,B97,7))</f>
        <v/>
      </c>
      <c r="J97" s="51"/>
      <c r="K97" s="463"/>
      <c r="L97" s="86" t="str" cm="1">
        <f t="array" ref="L97">IF(J97="","",INDEX(motoF,J97,3))</f>
        <v/>
      </c>
      <c r="M97" s="87" t="str" cm="1">
        <f t="array" ref="M97">IF(J97="","",INDEX(motoF,J97,4))</f>
        <v/>
      </c>
      <c r="N97" s="88" t="str" cm="1">
        <f t="array" ref="N97">IF(J97="","",INDEX(motoF,J97,5))</f>
        <v/>
      </c>
      <c r="O97" s="89" t="str" cm="1">
        <f t="array" ref="O97">IF(J97="","",IF(INDEX(motoF,J97,6)=0,"",INDEX(motoF,J97,6)))</f>
        <v/>
      </c>
      <c r="P97" s="90" t="str" cm="1">
        <f t="array" ref="P97">IF(J97="","",INDEX(motoF,J97,7))</f>
        <v/>
      </c>
      <c r="Q97" s="461"/>
      <c r="S97" s="393"/>
      <c r="T97" s="395"/>
      <c r="U97" s="395"/>
      <c r="V97" s="397"/>
      <c r="W97" s="393"/>
      <c r="X97" s="395"/>
      <c r="Y97" s="395"/>
      <c r="Z97" s="397"/>
    </row>
    <row r="98" spans="1:26" ht="30" customHeight="1" x14ac:dyDescent="0.2">
      <c r="A98" s="460">
        <v>9</v>
      </c>
      <c r="B98" s="93"/>
      <c r="C98" s="462" t="str">
        <f>IF(B98="","",IF(D98+D99&gt;0,D98+D99,0))</f>
        <v/>
      </c>
      <c r="D98" s="94" t="str" cm="1">
        <f t="array" ref="D98">IF(B98="","",INDEX(motoM,B98,3))</f>
        <v/>
      </c>
      <c r="E98" s="53" t="str" cm="1">
        <f t="array" ref="E98">IF(B98="","",INDEX(motoM,B98,4))</f>
        <v/>
      </c>
      <c r="F98" s="95" t="str" cm="1">
        <f t="array" ref="F98">IF(B98="","",INDEX(motoM,B98,5))</f>
        <v/>
      </c>
      <c r="G98" s="96" t="str" cm="1">
        <f t="array" ref="G98">IF(B98="","",IF(INDEX(motoM,B98,6)=0,"",INDEX(motoM,B98,6)))</f>
        <v/>
      </c>
      <c r="H98" s="97" t="str" cm="1">
        <f t="array" ref="H98">IF(B98="","",INDEX(motoM,B98,7))</f>
        <v/>
      </c>
      <c r="J98" s="93"/>
      <c r="K98" s="462" t="str">
        <f>IF(J98="","",IF(L98+L99&gt;0,L98+L99,0))</f>
        <v/>
      </c>
      <c r="L98" s="94" t="str" cm="1">
        <f t="array" ref="L98">IF(J98="","",INDEX(motoF,J98,3))</f>
        <v/>
      </c>
      <c r="M98" s="53" t="str" cm="1">
        <f t="array" ref="M98">IF(J98="","",INDEX(motoF,J98,4))</f>
        <v/>
      </c>
      <c r="N98" s="95" t="str" cm="1">
        <f t="array" ref="N98">IF(J98="","",INDEX(motoF,J98,5))</f>
        <v/>
      </c>
      <c r="O98" s="96" t="str" cm="1">
        <f t="array" ref="O98">IF(J98="","",IF(INDEX(motoF,J98,6)=0,"",INDEX(motoF,J98,6)))</f>
        <v/>
      </c>
      <c r="P98" s="97" t="str" cm="1">
        <f t="array" ref="P98">IF(J98="","",INDEX(motoF,J98,7))</f>
        <v/>
      </c>
      <c r="Q98" s="461">
        <v>9</v>
      </c>
      <c r="S98" s="392">
        <f>IF(B98+B99=0,100,B98+B99)</f>
        <v>100</v>
      </c>
      <c r="T98" s="394" t="str">
        <f>IF(S98=100,"",IF(C98=MAX(C98:C117),"","×"))</f>
        <v/>
      </c>
      <c r="U98" s="394" t="str">
        <f>IF(S98=MIN(S98:S117),"","注意")</f>
        <v/>
      </c>
      <c r="V98" s="396" t="str">
        <f>IF(S98=100,"",IF(S98=S100,"次と同じ注意",""))</f>
        <v/>
      </c>
      <c r="W98" s="392">
        <f>IF(J98+J99=0,100,J98+J99)</f>
        <v>100</v>
      </c>
      <c r="X98" s="394" t="str">
        <f>IF(W98=100,"",IF(K98=MAX(K98:K117),"","×"))</f>
        <v/>
      </c>
      <c r="Y98" s="394" t="str">
        <f>IF(W98=MIN(W98:W117),"","注意")</f>
        <v/>
      </c>
      <c r="Z98" s="396" t="str">
        <f>IF(W98=100,"",IF(W98=W100,"同じ"&amp;CHAR(10)&amp;"注意",""))</f>
        <v/>
      </c>
    </row>
    <row r="99" spans="1:26" ht="30" customHeight="1" thickBot="1" x14ac:dyDescent="0.25">
      <c r="A99" s="460"/>
      <c r="B99" s="51"/>
      <c r="C99" s="463"/>
      <c r="D99" s="86" t="str" cm="1">
        <f t="array" ref="D99">IF(B99="","",INDEX(motoM,B99,3))</f>
        <v/>
      </c>
      <c r="E99" s="87" t="str" cm="1">
        <f t="array" ref="E99">IF(B99="","",INDEX(motoM,B99,4))</f>
        <v/>
      </c>
      <c r="F99" s="88" t="str" cm="1">
        <f t="array" ref="F99">IF(B99="","",INDEX(motoM,B99,5))</f>
        <v/>
      </c>
      <c r="G99" s="89" t="str" cm="1">
        <f t="array" ref="G99">IF(B99="","",IF(INDEX(motoM,B99,6)=0,"",INDEX(motoM,B99,6)))</f>
        <v/>
      </c>
      <c r="H99" s="90" t="str" cm="1">
        <f t="array" ref="H99">IF(B99="","",INDEX(motoM,B99,7))</f>
        <v/>
      </c>
      <c r="J99" s="51"/>
      <c r="K99" s="463"/>
      <c r="L99" s="86" t="str" cm="1">
        <f t="array" ref="L99">IF(J99="","",INDEX(motoF,J99,3))</f>
        <v/>
      </c>
      <c r="M99" s="87" t="str" cm="1">
        <f t="array" ref="M99">IF(J99="","",INDEX(motoF,J99,4))</f>
        <v/>
      </c>
      <c r="N99" s="88" t="str" cm="1">
        <f t="array" ref="N99">IF(J99="","",INDEX(motoF,J99,5))</f>
        <v/>
      </c>
      <c r="O99" s="89" t="str" cm="1">
        <f t="array" ref="O99">IF(J99="","",IF(INDEX(motoF,J99,6)=0,"",INDEX(motoF,J99,6)))</f>
        <v/>
      </c>
      <c r="P99" s="90" t="str" cm="1">
        <f t="array" ref="P99">IF(J99="","",INDEX(motoF,J99,7))</f>
        <v/>
      </c>
      <c r="Q99" s="461"/>
      <c r="S99" s="393"/>
      <c r="T99" s="395"/>
      <c r="U99" s="395"/>
      <c r="V99" s="397"/>
      <c r="W99" s="393"/>
      <c r="X99" s="395"/>
      <c r="Y99" s="395"/>
      <c r="Z99" s="397"/>
    </row>
    <row r="100" spans="1:26" ht="30" customHeight="1" x14ac:dyDescent="0.2">
      <c r="A100" s="460">
        <v>10</v>
      </c>
      <c r="B100" s="93"/>
      <c r="C100" s="462" t="str">
        <f>IF(B100="","",IF(D100+D101&gt;0,D100+D101,0))</f>
        <v/>
      </c>
      <c r="D100" s="94" t="str" cm="1">
        <f t="array" ref="D100">IF(B100="","",INDEX(motoM,B100,3))</f>
        <v/>
      </c>
      <c r="E100" s="53" t="str" cm="1">
        <f t="array" ref="E100">IF(B100="","",INDEX(motoM,B100,4))</f>
        <v/>
      </c>
      <c r="F100" s="95" t="str" cm="1">
        <f t="array" ref="F100">IF(B100="","",INDEX(motoM,B100,5))</f>
        <v/>
      </c>
      <c r="G100" s="96" t="str" cm="1">
        <f t="array" ref="G100">IF(B100="","",IF(INDEX(motoM,B100,6)=0,"",INDEX(motoM,B100,6)))</f>
        <v/>
      </c>
      <c r="H100" s="97" t="str" cm="1">
        <f t="array" ref="H100">IF(B100="","",INDEX(motoM,B100,7))</f>
        <v/>
      </c>
      <c r="J100" s="93"/>
      <c r="K100" s="462" t="str">
        <f>IF(J100="","",IF(L100+L101&gt;0,L100+L101,0))</f>
        <v/>
      </c>
      <c r="L100" s="94" t="str" cm="1">
        <f t="array" ref="L100">IF(J100="","",INDEX(motoF,J100,3))</f>
        <v/>
      </c>
      <c r="M100" s="53" t="str" cm="1">
        <f t="array" ref="M100">IF(J100="","",INDEX(motoF,J100,4))</f>
        <v/>
      </c>
      <c r="N100" s="95" t="str" cm="1">
        <f t="array" ref="N100">IF(J100="","",INDEX(motoF,J100,5))</f>
        <v/>
      </c>
      <c r="O100" s="96" t="str" cm="1">
        <f t="array" ref="O100">IF(J100="","",IF(INDEX(motoF,J100,6)=0,"",INDEX(motoF,J100,6)))</f>
        <v/>
      </c>
      <c r="P100" s="97" t="str" cm="1">
        <f t="array" ref="P100">IF(J100="","",INDEX(motoF,J100,7))</f>
        <v/>
      </c>
      <c r="Q100" s="461">
        <v>10</v>
      </c>
      <c r="S100" s="392">
        <f>IF(B100+B101=0,100,B100+B101)</f>
        <v>100</v>
      </c>
      <c r="T100" s="394" t="str">
        <f>IF(S100=100,"",IF(C100=MAX(C100:C119),"","×"))</f>
        <v/>
      </c>
      <c r="U100" s="394" t="str">
        <f>IF(S100=MIN(S100:S119),"","注意")</f>
        <v/>
      </c>
      <c r="V100" s="396" t="str">
        <f>IF(S100=100,"",IF(S100=S102,"次と同じ注意",""))</f>
        <v/>
      </c>
      <c r="W100" s="392">
        <f>IF(J100+J101=0,100,J100+J101)</f>
        <v>100</v>
      </c>
      <c r="X100" s="394" t="str">
        <f>IF(W100=100,"",IF(K100=MAX(K100:K119),"","×"))</f>
        <v/>
      </c>
      <c r="Y100" s="394" t="str">
        <f>IF(W100=MIN(W100:W119),"","注意")</f>
        <v/>
      </c>
      <c r="Z100" s="396" t="str">
        <f>IF(W100=100,"",IF(W100=W102,"同じ"&amp;CHAR(10)&amp;"注意",""))</f>
        <v/>
      </c>
    </row>
    <row r="101" spans="1:26" ht="30" customHeight="1" thickBot="1" x14ac:dyDescent="0.25">
      <c r="A101" s="460"/>
      <c r="B101" s="51"/>
      <c r="C101" s="463"/>
      <c r="D101" s="86" t="str" cm="1">
        <f t="array" ref="D101">IF(B101="","",INDEX(motoM,B101,3))</f>
        <v/>
      </c>
      <c r="E101" s="87" t="str" cm="1">
        <f t="array" ref="E101">IF(B101="","",INDEX(motoM,B101,4))</f>
        <v/>
      </c>
      <c r="F101" s="88" t="str" cm="1">
        <f t="array" ref="F101">IF(B101="","",INDEX(motoM,B101,5))</f>
        <v/>
      </c>
      <c r="G101" s="89" t="str" cm="1">
        <f t="array" ref="G101">IF(B101="","",IF(INDEX(motoM,B101,6)=0,"",INDEX(motoM,B101,6)))</f>
        <v/>
      </c>
      <c r="H101" s="90" t="str" cm="1">
        <f t="array" ref="H101">IF(B101="","",INDEX(motoM,B101,7))</f>
        <v/>
      </c>
      <c r="J101" s="51"/>
      <c r="K101" s="463"/>
      <c r="L101" s="86" t="str" cm="1">
        <f t="array" ref="L101">IF(J101="","",INDEX(motoF,J101,3))</f>
        <v/>
      </c>
      <c r="M101" s="87" t="str" cm="1">
        <f t="array" ref="M101">IF(J101="","",INDEX(motoF,J101,4))</f>
        <v/>
      </c>
      <c r="N101" s="88" t="str" cm="1">
        <f t="array" ref="N101">IF(J101="","",INDEX(motoF,J101,5))</f>
        <v/>
      </c>
      <c r="O101" s="89" t="str" cm="1">
        <f t="array" ref="O101">IF(J101="","",IF(INDEX(motoF,J101,6)=0,"",INDEX(motoF,J101,6)))</f>
        <v/>
      </c>
      <c r="P101" s="90" t="str" cm="1">
        <f t="array" ref="P101">IF(J101="","",INDEX(motoF,J101,7))</f>
        <v/>
      </c>
      <c r="Q101" s="461"/>
      <c r="S101" s="398"/>
      <c r="T101" s="399"/>
      <c r="U101" s="399"/>
      <c r="V101" s="400"/>
      <c r="W101" s="398"/>
      <c r="X101" s="399"/>
      <c r="Y101" s="399"/>
      <c r="Z101" s="400"/>
    </row>
  </sheetData>
  <mergeCells count="184">
    <mergeCell ref="R79:Z79"/>
    <mergeCell ref="S80:V80"/>
    <mergeCell ref="W80:Z80"/>
    <mergeCell ref="C98:C99"/>
    <mergeCell ref="C100:C10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C88:C89"/>
    <mergeCell ref="C90:C91"/>
    <mergeCell ref="C92:C93"/>
    <mergeCell ref="C94:C95"/>
    <mergeCell ref="C96:C97"/>
    <mergeCell ref="B79:H79"/>
    <mergeCell ref="J79:P79"/>
    <mergeCell ref="S82:S83"/>
    <mergeCell ref="T82:T83"/>
    <mergeCell ref="A100:A101"/>
    <mergeCell ref="A96:A97"/>
    <mergeCell ref="A98:A99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C82:C83"/>
    <mergeCell ref="C84:C85"/>
    <mergeCell ref="C86:C87"/>
    <mergeCell ref="A86:A87"/>
    <mergeCell ref="A88:A89"/>
    <mergeCell ref="A90:A91"/>
    <mergeCell ref="A92:A93"/>
    <mergeCell ref="A94:A95"/>
    <mergeCell ref="A82:A83"/>
    <mergeCell ref="A84:A85"/>
    <mergeCell ref="B42:G42"/>
    <mergeCell ref="J42:O42"/>
    <mergeCell ref="J15:O15"/>
    <mergeCell ref="B55:H55"/>
    <mergeCell ref="J55:P55"/>
    <mergeCell ref="B15:G15"/>
    <mergeCell ref="D11:E11"/>
    <mergeCell ref="D12:E12"/>
    <mergeCell ref="D13:E13"/>
    <mergeCell ref="B44:H44"/>
    <mergeCell ref="J44:P44"/>
    <mergeCell ref="B57:H57"/>
    <mergeCell ref="J57:P57"/>
    <mergeCell ref="B81:H81"/>
    <mergeCell ref="J81:P81"/>
    <mergeCell ref="A2:A4"/>
    <mergeCell ref="B2:P2"/>
    <mergeCell ref="B3:P3"/>
    <mergeCell ref="B4:P4"/>
    <mergeCell ref="H13:K13"/>
    <mergeCell ref="M13:P13"/>
    <mergeCell ref="B13:C13"/>
    <mergeCell ref="M12:P12"/>
    <mergeCell ref="B12:C12"/>
    <mergeCell ref="D8:F8"/>
    <mergeCell ref="D10:E10"/>
    <mergeCell ref="F9:G13"/>
    <mergeCell ref="B6:G6"/>
    <mergeCell ref="B10:C10"/>
    <mergeCell ref="B11:C11"/>
    <mergeCell ref="H12:K12"/>
    <mergeCell ref="B8:C8"/>
    <mergeCell ref="B9:C9"/>
    <mergeCell ref="B7:C7"/>
    <mergeCell ref="D7:G7"/>
    <mergeCell ref="D9:E9"/>
    <mergeCell ref="AE16:AE17"/>
    <mergeCell ref="R15:X15"/>
    <mergeCell ref="Y15:AE15"/>
    <mergeCell ref="T10:X13"/>
    <mergeCell ref="AB16:AB17"/>
    <mergeCell ref="Z10:Z13"/>
    <mergeCell ref="S16:S17"/>
    <mergeCell ref="T16:T17"/>
    <mergeCell ref="AA16:AA17"/>
    <mergeCell ref="S10:S13"/>
    <mergeCell ref="Z16:Z17"/>
    <mergeCell ref="AC16:AC17"/>
    <mergeCell ref="AD16:AD17"/>
    <mergeCell ref="R16:R17"/>
    <mergeCell ref="U16:U17"/>
    <mergeCell ref="V16:V17"/>
    <mergeCell ref="W16:W17"/>
    <mergeCell ref="Y16:Y17"/>
    <mergeCell ref="X16:X17"/>
    <mergeCell ref="R10:R13"/>
    <mergeCell ref="Y10:Y13"/>
    <mergeCell ref="R9:AD9"/>
    <mergeCell ref="U82:U83"/>
    <mergeCell ref="V82:V83"/>
    <mergeCell ref="W82:W83"/>
    <mergeCell ref="X82:X83"/>
    <mergeCell ref="Y82:Y83"/>
    <mergeCell ref="Z82:Z83"/>
    <mergeCell ref="S84:S85"/>
    <mergeCell ref="T84:T85"/>
    <mergeCell ref="U84:U85"/>
    <mergeCell ref="V84:V85"/>
    <mergeCell ref="W84:W85"/>
    <mergeCell ref="X84:X85"/>
    <mergeCell ref="Y84:Y85"/>
    <mergeCell ref="Z84:Z85"/>
    <mergeCell ref="Z92:Z93"/>
    <mergeCell ref="S86:S87"/>
    <mergeCell ref="T86:T87"/>
    <mergeCell ref="U86:U87"/>
    <mergeCell ref="V86:V87"/>
    <mergeCell ref="W86:W87"/>
    <mergeCell ref="X86:X87"/>
    <mergeCell ref="Y86:Y87"/>
    <mergeCell ref="Z86:Z87"/>
    <mergeCell ref="S88:S89"/>
    <mergeCell ref="T88:T89"/>
    <mergeCell ref="U88:U89"/>
    <mergeCell ref="V88:V89"/>
    <mergeCell ref="W88:W89"/>
    <mergeCell ref="X88:X89"/>
    <mergeCell ref="Y88:Y89"/>
    <mergeCell ref="Z88:Z89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S94:S95"/>
    <mergeCell ref="T94:T95"/>
    <mergeCell ref="U94:U95"/>
    <mergeCell ref="V94:V95"/>
    <mergeCell ref="W94:W95"/>
    <mergeCell ref="X94:X95"/>
    <mergeCell ref="Y94:Y95"/>
    <mergeCell ref="Z94:Z95"/>
    <mergeCell ref="S96:S97"/>
    <mergeCell ref="T96:T97"/>
    <mergeCell ref="U96:U97"/>
    <mergeCell ref="V96:V97"/>
    <mergeCell ref="W96:W97"/>
    <mergeCell ref="X96:X97"/>
    <mergeCell ref="Y96:Y97"/>
    <mergeCell ref="Z96:Z97"/>
    <mergeCell ref="S2:W2"/>
    <mergeCell ref="S98:S99"/>
    <mergeCell ref="T98:T99"/>
    <mergeCell ref="U98:U99"/>
    <mergeCell ref="V98:V99"/>
    <mergeCell ref="W98:W99"/>
    <mergeCell ref="X98:X99"/>
    <mergeCell ref="Y98:Y99"/>
    <mergeCell ref="Z98:Z99"/>
    <mergeCell ref="S90:S91"/>
    <mergeCell ref="T90:T91"/>
    <mergeCell ref="U90:U91"/>
    <mergeCell ref="V90:V91"/>
    <mergeCell ref="W90:W91"/>
    <mergeCell ref="X90:X91"/>
    <mergeCell ref="Y90:Y91"/>
    <mergeCell ref="Z90:Z91"/>
    <mergeCell ref="S92:S93"/>
    <mergeCell ref="T92:T93"/>
    <mergeCell ref="U92:U93"/>
    <mergeCell ref="V92:V93"/>
    <mergeCell ref="W92:W93"/>
    <mergeCell ref="X92:X93"/>
    <mergeCell ref="Y92:Y93"/>
  </mergeCells>
  <phoneticPr fontId="28"/>
  <conditionalFormatting sqref="R18:T40">
    <cfRule type="cellIs" dxfId="1" priority="8" operator="equal">
      <formula>0</formula>
    </cfRule>
  </conditionalFormatting>
  <conditionalFormatting sqref="Y18:AA40">
    <cfRule type="cellIs" dxfId="0" priority="2" operator="equal">
      <formula>0</formula>
    </cfRule>
  </conditionalFormatting>
  <dataValidations count="7">
    <dataValidation allowBlank="1" showInputMessage="1" promptTitle="注意！" prompt="全角５文字で入力してください。_x000a_（氏名が６文字以上の場合を除く）" sqref="E58:E77 E18:E40 M45:M53 E45:E53 M82:M101 E82:E101 M58:M77 M18:M40" xr:uid="{B27F8AE2-5179-4560-8EC2-E5473431DBA2}"/>
    <dataValidation type="list" allowBlank="1" showInputMessage="1" showErrorMessage="1" errorTitle="入力ミスです！" error="○, × 以外を入力することはできません。" promptTitle="同意を得てください！" prompt="▼のボタンをクリックして、_x000a_リストから○を選択してください。_x000a_（直接、入力することもできます）_x000a_（同意が得られない場合のみ×）" sqref="H18:H40 P18:P40 H82:H101 P82:P101 P58:P77 H58:H77" xr:uid="{A38609DE-DA88-41F4-960D-8C307F099CF2}">
      <formula1>"○,×"</formula1>
    </dataValidation>
    <dataValidation type="list" allowBlank="1" showInputMessage="1" showErrorMessage="1" errorTitle="入力ミスです！" error="10 以外を入力することはできません。" promptTitle="シングルスポイント４位以内が２人いるとき" prompt="10番目の選手をエントリーすることができます。_x000a_▼のボタンをクリックして、_x000a_リストから10を選択してください。_x000a_（直接、入力することもできます）" sqref="J27:J40" xr:uid="{EE3E8985-2EFB-493F-AE2C-63146DB4E960}">
      <formula1>"10"</formula1>
    </dataValidation>
    <dataValidation type="list" allowBlank="1" showInputMessage="1" showErrorMessage="1" errorTitle="入力ミスです！" error="9 以外を入力することはできません。" promptTitle="シングルスポイント４位以内が１人いるとき" prompt="９番目の選手をエントリーすることができます。_x000a_▼のボタンをクリックして、リストから9を選択してください。_x000a_（直接、入力することもできます）" sqref="J26" xr:uid="{A6C079C6-DC2A-4B94-B075-BF90421FFE4B}">
      <formula1>"9"</formula1>
    </dataValidation>
    <dataValidation imeMode="off" allowBlank="1" showInputMessage="1" showErrorMessage="1" sqref="B29:B40 K98 N45:P53 F18:G40 B45:D53 J45:L53 F82:G101 C100 N82:O101 B82:B101 D82:D101 C82 C88 C84 C86 C90 C92 C94 C96 C98 J82:J101 L82:L101 K100 K82 K88 K84 K86 K90 K92 K94 K96 C18:D40 F45:H53 J58:L77 K18:L40 N58:O77 B58:D77 F58:G77 N18:O40" xr:uid="{02CA2F02-6A71-431A-B053-1161387F90D2}"/>
    <dataValidation type="list" allowBlank="1" showInputMessage="1" showErrorMessage="1" sqref="D7:G7" xr:uid="{EE3BB5D1-D64D-4543-9A38-2095A4313832}">
      <formula1>$AK$6:$AK$10</formula1>
    </dataValidation>
    <dataValidation imeMode="on" allowBlank="1" showErrorMessage="1" sqref="D8:F8 D9:E13" xr:uid="{4F383014-3C7C-4E31-BADE-A5B632D00693}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J62"/>
  <sheetViews>
    <sheetView topLeftCell="A28" zoomScaleNormal="100" workbookViewId="0">
      <selection activeCell="L31" sqref="L31"/>
    </sheetView>
  </sheetViews>
  <sheetFormatPr defaultColWidth="13.07421875" defaultRowHeight="13.2" x14ac:dyDescent="0.2"/>
  <cols>
    <col min="1" max="1" width="1.61328125" style="29" customWidth="1"/>
    <col min="2" max="2" width="4.61328125" style="29" customWidth="1"/>
    <col min="3" max="3" width="7.61328125" style="29" customWidth="1"/>
    <col min="4" max="4" width="15.61328125" style="29" customWidth="1"/>
    <col min="5" max="5" width="4.61328125" style="29" customWidth="1"/>
    <col min="6" max="6" width="10.61328125" style="29" customWidth="1"/>
    <col min="7" max="8" width="5.07421875" style="29" customWidth="1"/>
    <col min="9" max="9" width="6.61328125" style="29" customWidth="1"/>
    <col min="10" max="10" width="1.61328125" style="29" customWidth="1"/>
    <col min="11" max="256" width="13.07421875" style="29"/>
    <col min="257" max="257" width="1.61328125" style="29" customWidth="1"/>
    <col min="258" max="258" width="4.61328125" style="29" customWidth="1"/>
    <col min="259" max="259" width="7.61328125" style="29" customWidth="1"/>
    <col min="260" max="260" width="15.61328125" style="29" customWidth="1"/>
    <col min="261" max="261" width="4.61328125" style="29" customWidth="1"/>
    <col min="262" max="262" width="10.61328125" style="29" customWidth="1"/>
    <col min="263" max="264" width="5.07421875" style="29" customWidth="1"/>
    <col min="265" max="265" width="6.61328125" style="29" customWidth="1"/>
    <col min="266" max="266" width="1.61328125" style="29" customWidth="1"/>
    <col min="267" max="512" width="13.07421875" style="29"/>
    <col min="513" max="513" width="1.61328125" style="29" customWidth="1"/>
    <col min="514" max="514" width="4.61328125" style="29" customWidth="1"/>
    <col min="515" max="515" width="7.61328125" style="29" customWidth="1"/>
    <col min="516" max="516" width="15.61328125" style="29" customWidth="1"/>
    <col min="517" max="517" width="4.61328125" style="29" customWidth="1"/>
    <col min="518" max="518" width="10.61328125" style="29" customWidth="1"/>
    <col min="519" max="520" width="5.07421875" style="29" customWidth="1"/>
    <col min="521" max="521" width="6.61328125" style="29" customWidth="1"/>
    <col min="522" max="522" width="1.61328125" style="29" customWidth="1"/>
    <col min="523" max="768" width="13.07421875" style="29"/>
    <col min="769" max="769" width="1.61328125" style="29" customWidth="1"/>
    <col min="770" max="770" width="4.61328125" style="29" customWidth="1"/>
    <col min="771" max="771" width="7.61328125" style="29" customWidth="1"/>
    <col min="772" max="772" width="15.61328125" style="29" customWidth="1"/>
    <col min="773" max="773" width="4.61328125" style="29" customWidth="1"/>
    <col min="774" max="774" width="10.61328125" style="29" customWidth="1"/>
    <col min="775" max="776" width="5.07421875" style="29" customWidth="1"/>
    <col min="777" max="777" width="6.61328125" style="29" customWidth="1"/>
    <col min="778" max="778" width="1.61328125" style="29" customWidth="1"/>
    <col min="779" max="1024" width="13.07421875" style="29"/>
    <col min="1025" max="1025" width="1.61328125" style="29" customWidth="1"/>
    <col min="1026" max="1026" width="4.61328125" style="29" customWidth="1"/>
    <col min="1027" max="1027" width="7.61328125" style="29" customWidth="1"/>
    <col min="1028" max="1028" width="15.61328125" style="29" customWidth="1"/>
    <col min="1029" max="1029" width="4.61328125" style="29" customWidth="1"/>
    <col min="1030" max="1030" width="10.61328125" style="29" customWidth="1"/>
    <col min="1031" max="1032" width="5.07421875" style="29" customWidth="1"/>
    <col min="1033" max="1033" width="6.61328125" style="29" customWidth="1"/>
    <col min="1034" max="1034" width="1.61328125" style="29" customWidth="1"/>
    <col min="1035" max="1280" width="13.07421875" style="29"/>
    <col min="1281" max="1281" width="1.61328125" style="29" customWidth="1"/>
    <col min="1282" max="1282" width="4.61328125" style="29" customWidth="1"/>
    <col min="1283" max="1283" width="7.61328125" style="29" customWidth="1"/>
    <col min="1284" max="1284" width="15.61328125" style="29" customWidth="1"/>
    <col min="1285" max="1285" width="4.61328125" style="29" customWidth="1"/>
    <col min="1286" max="1286" width="10.61328125" style="29" customWidth="1"/>
    <col min="1287" max="1288" width="5.07421875" style="29" customWidth="1"/>
    <col min="1289" max="1289" width="6.61328125" style="29" customWidth="1"/>
    <col min="1290" max="1290" width="1.61328125" style="29" customWidth="1"/>
    <col min="1291" max="1536" width="13.07421875" style="29"/>
    <col min="1537" max="1537" width="1.61328125" style="29" customWidth="1"/>
    <col min="1538" max="1538" width="4.61328125" style="29" customWidth="1"/>
    <col min="1539" max="1539" width="7.61328125" style="29" customWidth="1"/>
    <col min="1540" max="1540" width="15.61328125" style="29" customWidth="1"/>
    <col min="1541" max="1541" width="4.61328125" style="29" customWidth="1"/>
    <col min="1542" max="1542" width="10.61328125" style="29" customWidth="1"/>
    <col min="1543" max="1544" width="5.07421875" style="29" customWidth="1"/>
    <col min="1545" max="1545" width="6.61328125" style="29" customWidth="1"/>
    <col min="1546" max="1546" width="1.61328125" style="29" customWidth="1"/>
    <col min="1547" max="1792" width="13.07421875" style="29"/>
    <col min="1793" max="1793" width="1.61328125" style="29" customWidth="1"/>
    <col min="1794" max="1794" width="4.61328125" style="29" customWidth="1"/>
    <col min="1795" max="1795" width="7.61328125" style="29" customWidth="1"/>
    <col min="1796" max="1796" width="15.61328125" style="29" customWidth="1"/>
    <col min="1797" max="1797" width="4.61328125" style="29" customWidth="1"/>
    <col min="1798" max="1798" width="10.61328125" style="29" customWidth="1"/>
    <col min="1799" max="1800" width="5.07421875" style="29" customWidth="1"/>
    <col min="1801" max="1801" width="6.61328125" style="29" customWidth="1"/>
    <col min="1802" max="1802" width="1.61328125" style="29" customWidth="1"/>
    <col min="1803" max="2048" width="13.07421875" style="29"/>
    <col min="2049" max="2049" width="1.61328125" style="29" customWidth="1"/>
    <col min="2050" max="2050" width="4.61328125" style="29" customWidth="1"/>
    <col min="2051" max="2051" width="7.61328125" style="29" customWidth="1"/>
    <col min="2052" max="2052" width="15.61328125" style="29" customWidth="1"/>
    <col min="2053" max="2053" width="4.61328125" style="29" customWidth="1"/>
    <col min="2054" max="2054" width="10.61328125" style="29" customWidth="1"/>
    <col min="2055" max="2056" width="5.07421875" style="29" customWidth="1"/>
    <col min="2057" max="2057" width="6.61328125" style="29" customWidth="1"/>
    <col min="2058" max="2058" width="1.61328125" style="29" customWidth="1"/>
    <col min="2059" max="2304" width="13.07421875" style="29"/>
    <col min="2305" max="2305" width="1.61328125" style="29" customWidth="1"/>
    <col min="2306" max="2306" width="4.61328125" style="29" customWidth="1"/>
    <col min="2307" max="2307" width="7.61328125" style="29" customWidth="1"/>
    <col min="2308" max="2308" width="15.61328125" style="29" customWidth="1"/>
    <col min="2309" max="2309" width="4.61328125" style="29" customWidth="1"/>
    <col min="2310" max="2310" width="10.61328125" style="29" customWidth="1"/>
    <col min="2311" max="2312" width="5.07421875" style="29" customWidth="1"/>
    <col min="2313" max="2313" width="6.61328125" style="29" customWidth="1"/>
    <col min="2314" max="2314" width="1.61328125" style="29" customWidth="1"/>
    <col min="2315" max="2560" width="13.07421875" style="29"/>
    <col min="2561" max="2561" width="1.61328125" style="29" customWidth="1"/>
    <col min="2562" max="2562" width="4.61328125" style="29" customWidth="1"/>
    <col min="2563" max="2563" width="7.61328125" style="29" customWidth="1"/>
    <col min="2564" max="2564" width="15.61328125" style="29" customWidth="1"/>
    <col min="2565" max="2565" width="4.61328125" style="29" customWidth="1"/>
    <col min="2566" max="2566" width="10.61328125" style="29" customWidth="1"/>
    <col min="2567" max="2568" width="5.07421875" style="29" customWidth="1"/>
    <col min="2569" max="2569" width="6.61328125" style="29" customWidth="1"/>
    <col min="2570" max="2570" width="1.61328125" style="29" customWidth="1"/>
    <col min="2571" max="2816" width="13.07421875" style="29"/>
    <col min="2817" max="2817" width="1.61328125" style="29" customWidth="1"/>
    <col min="2818" max="2818" width="4.61328125" style="29" customWidth="1"/>
    <col min="2819" max="2819" width="7.61328125" style="29" customWidth="1"/>
    <col min="2820" max="2820" width="15.61328125" style="29" customWidth="1"/>
    <col min="2821" max="2821" width="4.61328125" style="29" customWidth="1"/>
    <col min="2822" max="2822" width="10.61328125" style="29" customWidth="1"/>
    <col min="2823" max="2824" width="5.07421875" style="29" customWidth="1"/>
    <col min="2825" max="2825" width="6.61328125" style="29" customWidth="1"/>
    <col min="2826" max="2826" width="1.61328125" style="29" customWidth="1"/>
    <col min="2827" max="3072" width="13.07421875" style="29"/>
    <col min="3073" max="3073" width="1.61328125" style="29" customWidth="1"/>
    <col min="3074" max="3074" width="4.61328125" style="29" customWidth="1"/>
    <col min="3075" max="3075" width="7.61328125" style="29" customWidth="1"/>
    <col min="3076" max="3076" width="15.61328125" style="29" customWidth="1"/>
    <col min="3077" max="3077" width="4.61328125" style="29" customWidth="1"/>
    <col min="3078" max="3078" width="10.61328125" style="29" customWidth="1"/>
    <col min="3079" max="3080" width="5.07421875" style="29" customWidth="1"/>
    <col min="3081" max="3081" width="6.61328125" style="29" customWidth="1"/>
    <col min="3082" max="3082" width="1.61328125" style="29" customWidth="1"/>
    <col min="3083" max="3328" width="13.07421875" style="29"/>
    <col min="3329" max="3329" width="1.61328125" style="29" customWidth="1"/>
    <col min="3330" max="3330" width="4.61328125" style="29" customWidth="1"/>
    <col min="3331" max="3331" width="7.61328125" style="29" customWidth="1"/>
    <col min="3332" max="3332" width="15.61328125" style="29" customWidth="1"/>
    <col min="3333" max="3333" width="4.61328125" style="29" customWidth="1"/>
    <col min="3334" max="3334" width="10.61328125" style="29" customWidth="1"/>
    <col min="3335" max="3336" width="5.07421875" style="29" customWidth="1"/>
    <col min="3337" max="3337" width="6.61328125" style="29" customWidth="1"/>
    <col min="3338" max="3338" width="1.61328125" style="29" customWidth="1"/>
    <col min="3339" max="3584" width="13.07421875" style="29"/>
    <col min="3585" max="3585" width="1.61328125" style="29" customWidth="1"/>
    <col min="3586" max="3586" width="4.61328125" style="29" customWidth="1"/>
    <col min="3587" max="3587" width="7.61328125" style="29" customWidth="1"/>
    <col min="3588" max="3588" width="15.61328125" style="29" customWidth="1"/>
    <col min="3589" max="3589" width="4.61328125" style="29" customWidth="1"/>
    <col min="3590" max="3590" width="10.61328125" style="29" customWidth="1"/>
    <col min="3591" max="3592" width="5.07421875" style="29" customWidth="1"/>
    <col min="3593" max="3593" width="6.61328125" style="29" customWidth="1"/>
    <col min="3594" max="3594" width="1.61328125" style="29" customWidth="1"/>
    <col min="3595" max="3840" width="13.07421875" style="29"/>
    <col min="3841" max="3841" width="1.61328125" style="29" customWidth="1"/>
    <col min="3842" max="3842" width="4.61328125" style="29" customWidth="1"/>
    <col min="3843" max="3843" width="7.61328125" style="29" customWidth="1"/>
    <col min="3844" max="3844" width="15.61328125" style="29" customWidth="1"/>
    <col min="3845" max="3845" width="4.61328125" style="29" customWidth="1"/>
    <col min="3846" max="3846" width="10.61328125" style="29" customWidth="1"/>
    <col min="3847" max="3848" width="5.07421875" style="29" customWidth="1"/>
    <col min="3849" max="3849" width="6.61328125" style="29" customWidth="1"/>
    <col min="3850" max="3850" width="1.61328125" style="29" customWidth="1"/>
    <col min="3851" max="4096" width="13.07421875" style="29"/>
    <col min="4097" max="4097" width="1.61328125" style="29" customWidth="1"/>
    <col min="4098" max="4098" width="4.61328125" style="29" customWidth="1"/>
    <col min="4099" max="4099" width="7.61328125" style="29" customWidth="1"/>
    <col min="4100" max="4100" width="15.61328125" style="29" customWidth="1"/>
    <col min="4101" max="4101" width="4.61328125" style="29" customWidth="1"/>
    <col min="4102" max="4102" width="10.61328125" style="29" customWidth="1"/>
    <col min="4103" max="4104" width="5.07421875" style="29" customWidth="1"/>
    <col min="4105" max="4105" width="6.61328125" style="29" customWidth="1"/>
    <col min="4106" max="4106" width="1.61328125" style="29" customWidth="1"/>
    <col min="4107" max="4352" width="13.07421875" style="29"/>
    <col min="4353" max="4353" width="1.61328125" style="29" customWidth="1"/>
    <col min="4354" max="4354" width="4.61328125" style="29" customWidth="1"/>
    <col min="4355" max="4355" width="7.61328125" style="29" customWidth="1"/>
    <col min="4356" max="4356" width="15.61328125" style="29" customWidth="1"/>
    <col min="4357" max="4357" width="4.61328125" style="29" customWidth="1"/>
    <col min="4358" max="4358" width="10.61328125" style="29" customWidth="1"/>
    <col min="4359" max="4360" width="5.07421875" style="29" customWidth="1"/>
    <col min="4361" max="4361" width="6.61328125" style="29" customWidth="1"/>
    <col min="4362" max="4362" width="1.61328125" style="29" customWidth="1"/>
    <col min="4363" max="4608" width="13.07421875" style="29"/>
    <col min="4609" max="4609" width="1.61328125" style="29" customWidth="1"/>
    <col min="4610" max="4610" width="4.61328125" style="29" customWidth="1"/>
    <col min="4611" max="4611" width="7.61328125" style="29" customWidth="1"/>
    <col min="4612" max="4612" width="15.61328125" style="29" customWidth="1"/>
    <col min="4613" max="4613" width="4.61328125" style="29" customWidth="1"/>
    <col min="4614" max="4614" width="10.61328125" style="29" customWidth="1"/>
    <col min="4615" max="4616" width="5.07421875" style="29" customWidth="1"/>
    <col min="4617" max="4617" width="6.61328125" style="29" customWidth="1"/>
    <col min="4618" max="4618" width="1.61328125" style="29" customWidth="1"/>
    <col min="4619" max="4864" width="13.07421875" style="29"/>
    <col min="4865" max="4865" width="1.61328125" style="29" customWidth="1"/>
    <col min="4866" max="4866" width="4.61328125" style="29" customWidth="1"/>
    <col min="4867" max="4867" width="7.61328125" style="29" customWidth="1"/>
    <col min="4868" max="4868" width="15.61328125" style="29" customWidth="1"/>
    <col min="4869" max="4869" width="4.61328125" style="29" customWidth="1"/>
    <col min="4870" max="4870" width="10.61328125" style="29" customWidth="1"/>
    <col min="4871" max="4872" width="5.07421875" style="29" customWidth="1"/>
    <col min="4873" max="4873" width="6.61328125" style="29" customWidth="1"/>
    <col min="4874" max="4874" width="1.61328125" style="29" customWidth="1"/>
    <col min="4875" max="5120" width="13.07421875" style="29"/>
    <col min="5121" max="5121" width="1.61328125" style="29" customWidth="1"/>
    <col min="5122" max="5122" width="4.61328125" style="29" customWidth="1"/>
    <col min="5123" max="5123" width="7.61328125" style="29" customWidth="1"/>
    <col min="5124" max="5124" width="15.61328125" style="29" customWidth="1"/>
    <col min="5125" max="5125" width="4.61328125" style="29" customWidth="1"/>
    <col min="5126" max="5126" width="10.61328125" style="29" customWidth="1"/>
    <col min="5127" max="5128" width="5.07421875" style="29" customWidth="1"/>
    <col min="5129" max="5129" width="6.61328125" style="29" customWidth="1"/>
    <col min="5130" max="5130" width="1.61328125" style="29" customWidth="1"/>
    <col min="5131" max="5376" width="13.07421875" style="29"/>
    <col min="5377" max="5377" width="1.61328125" style="29" customWidth="1"/>
    <col min="5378" max="5378" width="4.61328125" style="29" customWidth="1"/>
    <col min="5379" max="5379" width="7.61328125" style="29" customWidth="1"/>
    <col min="5380" max="5380" width="15.61328125" style="29" customWidth="1"/>
    <col min="5381" max="5381" width="4.61328125" style="29" customWidth="1"/>
    <col min="5382" max="5382" width="10.61328125" style="29" customWidth="1"/>
    <col min="5383" max="5384" width="5.07421875" style="29" customWidth="1"/>
    <col min="5385" max="5385" width="6.61328125" style="29" customWidth="1"/>
    <col min="5386" max="5386" width="1.61328125" style="29" customWidth="1"/>
    <col min="5387" max="5632" width="13.07421875" style="29"/>
    <col min="5633" max="5633" width="1.61328125" style="29" customWidth="1"/>
    <col min="5634" max="5634" width="4.61328125" style="29" customWidth="1"/>
    <col min="5635" max="5635" width="7.61328125" style="29" customWidth="1"/>
    <col min="5636" max="5636" width="15.61328125" style="29" customWidth="1"/>
    <col min="5637" max="5637" width="4.61328125" style="29" customWidth="1"/>
    <col min="5638" max="5638" width="10.61328125" style="29" customWidth="1"/>
    <col min="5639" max="5640" width="5.07421875" style="29" customWidth="1"/>
    <col min="5641" max="5641" width="6.61328125" style="29" customWidth="1"/>
    <col min="5642" max="5642" width="1.61328125" style="29" customWidth="1"/>
    <col min="5643" max="5888" width="13.07421875" style="29"/>
    <col min="5889" max="5889" width="1.61328125" style="29" customWidth="1"/>
    <col min="5890" max="5890" width="4.61328125" style="29" customWidth="1"/>
    <col min="5891" max="5891" width="7.61328125" style="29" customWidth="1"/>
    <col min="5892" max="5892" width="15.61328125" style="29" customWidth="1"/>
    <col min="5893" max="5893" width="4.61328125" style="29" customWidth="1"/>
    <col min="5894" max="5894" width="10.61328125" style="29" customWidth="1"/>
    <col min="5895" max="5896" width="5.07421875" style="29" customWidth="1"/>
    <col min="5897" max="5897" width="6.61328125" style="29" customWidth="1"/>
    <col min="5898" max="5898" width="1.61328125" style="29" customWidth="1"/>
    <col min="5899" max="6144" width="13.07421875" style="29"/>
    <col min="6145" max="6145" width="1.61328125" style="29" customWidth="1"/>
    <col min="6146" max="6146" width="4.61328125" style="29" customWidth="1"/>
    <col min="6147" max="6147" width="7.61328125" style="29" customWidth="1"/>
    <col min="6148" max="6148" width="15.61328125" style="29" customWidth="1"/>
    <col min="6149" max="6149" width="4.61328125" style="29" customWidth="1"/>
    <col min="6150" max="6150" width="10.61328125" style="29" customWidth="1"/>
    <col min="6151" max="6152" width="5.07421875" style="29" customWidth="1"/>
    <col min="6153" max="6153" width="6.61328125" style="29" customWidth="1"/>
    <col min="6154" max="6154" width="1.61328125" style="29" customWidth="1"/>
    <col min="6155" max="6400" width="13.07421875" style="29"/>
    <col min="6401" max="6401" width="1.61328125" style="29" customWidth="1"/>
    <col min="6402" max="6402" width="4.61328125" style="29" customWidth="1"/>
    <col min="6403" max="6403" width="7.61328125" style="29" customWidth="1"/>
    <col min="6404" max="6404" width="15.61328125" style="29" customWidth="1"/>
    <col min="6405" max="6405" width="4.61328125" style="29" customWidth="1"/>
    <col min="6406" max="6406" width="10.61328125" style="29" customWidth="1"/>
    <col min="6407" max="6408" width="5.07421875" style="29" customWidth="1"/>
    <col min="6409" max="6409" width="6.61328125" style="29" customWidth="1"/>
    <col min="6410" max="6410" width="1.61328125" style="29" customWidth="1"/>
    <col min="6411" max="6656" width="13.07421875" style="29"/>
    <col min="6657" max="6657" width="1.61328125" style="29" customWidth="1"/>
    <col min="6658" max="6658" width="4.61328125" style="29" customWidth="1"/>
    <col min="6659" max="6659" width="7.61328125" style="29" customWidth="1"/>
    <col min="6660" max="6660" width="15.61328125" style="29" customWidth="1"/>
    <col min="6661" max="6661" width="4.61328125" style="29" customWidth="1"/>
    <col min="6662" max="6662" width="10.61328125" style="29" customWidth="1"/>
    <col min="6663" max="6664" width="5.07421875" style="29" customWidth="1"/>
    <col min="6665" max="6665" width="6.61328125" style="29" customWidth="1"/>
    <col min="6666" max="6666" width="1.61328125" style="29" customWidth="1"/>
    <col min="6667" max="6912" width="13.07421875" style="29"/>
    <col min="6913" max="6913" width="1.61328125" style="29" customWidth="1"/>
    <col min="6914" max="6914" width="4.61328125" style="29" customWidth="1"/>
    <col min="6915" max="6915" width="7.61328125" style="29" customWidth="1"/>
    <col min="6916" max="6916" width="15.61328125" style="29" customWidth="1"/>
    <col min="6917" max="6917" width="4.61328125" style="29" customWidth="1"/>
    <col min="6918" max="6918" width="10.61328125" style="29" customWidth="1"/>
    <col min="6919" max="6920" width="5.07421875" style="29" customWidth="1"/>
    <col min="6921" max="6921" width="6.61328125" style="29" customWidth="1"/>
    <col min="6922" max="6922" width="1.61328125" style="29" customWidth="1"/>
    <col min="6923" max="7168" width="13.07421875" style="29"/>
    <col min="7169" max="7169" width="1.61328125" style="29" customWidth="1"/>
    <col min="7170" max="7170" width="4.61328125" style="29" customWidth="1"/>
    <col min="7171" max="7171" width="7.61328125" style="29" customWidth="1"/>
    <col min="7172" max="7172" width="15.61328125" style="29" customWidth="1"/>
    <col min="7173" max="7173" width="4.61328125" style="29" customWidth="1"/>
    <col min="7174" max="7174" width="10.61328125" style="29" customWidth="1"/>
    <col min="7175" max="7176" width="5.07421875" style="29" customWidth="1"/>
    <col min="7177" max="7177" width="6.61328125" style="29" customWidth="1"/>
    <col min="7178" max="7178" width="1.61328125" style="29" customWidth="1"/>
    <col min="7179" max="7424" width="13.07421875" style="29"/>
    <col min="7425" max="7425" width="1.61328125" style="29" customWidth="1"/>
    <col min="7426" max="7426" width="4.61328125" style="29" customWidth="1"/>
    <col min="7427" max="7427" width="7.61328125" style="29" customWidth="1"/>
    <col min="7428" max="7428" width="15.61328125" style="29" customWidth="1"/>
    <col min="7429" max="7429" width="4.61328125" style="29" customWidth="1"/>
    <col min="7430" max="7430" width="10.61328125" style="29" customWidth="1"/>
    <col min="7431" max="7432" width="5.07421875" style="29" customWidth="1"/>
    <col min="7433" max="7433" width="6.61328125" style="29" customWidth="1"/>
    <col min="7434" max="7434" width="1.61328125" style="29" customWidth="1"/>
    <col min="7435" max="7680" width="13.07421875" style="29"/>
    <col min="7681" max="7681" width="1.61328125" style="29" customWidth="1"/>
    <col min="7682" max="7682" width="4.61328125" style="29" customWidth="1"/>
    <col min="7683" max="7683" width="7.61328125" style="29" customWidth="1"/>
    <col min="7684" max="7684" width="15.61328125" style="29" customWidth="1"/>
    <col min="7685" max="7685" width="4.61328125" style="29" customWidth="1"/>
    <col min="7686" max="7686" width="10.61328125" style="29" customWidth="1"/>
    <col min="7687" max="7688" width="5.07421875" style="29" customWidth="1"/>
    <col min="7689" max="7689" width="6.61328125" style="29" customWidth="1"/>
    <col min="7690" max="7690" width="1.61328125" style="29" customWidth="1"/>
    <col min="7691" max="7936" width="13.07421875" style="29"/>
    <col min="7937" max="7937" width="1.61328125" style="29" customWidth="1"/>
    <col min="7938" max="7938" width="4.61328125" style="29" customWidth="1"/>
    <col min="7939" max="7939" width="7.61328125" style="29" customWidth="1"/>
    <col min="7940" max="7940" width="15.61328125" style="29" customWidth="1"/>
    <col min="7941" max="7941" width="4.61328125" style="29" customWidth="1"/>
    <col min="7942" max="7942" width="10.61328125" style="29" customWidth="1"/>
    <col min="7943" max="7944" width="5.07421875" style="29" customWidth="1"/>
    <col min="7945" max="7945" width="6.61328125" style="29" customWidth="1"/>
    <col min="7946" max="7946" width="1.61328125" style="29" customWidth="1"/>
    <col min="7947" max="8192" width="13.07421875" style="29"/>
    <col min="8193" max="8193" width="1.61328125" style="29" customWidth="1"/>
    <col min="8194" max="8194" width="4.61328125" style="29" customWidth="1"/>
    <col min="8195" max="8195" width="7.61328125" style="29" customWidth="1"/>
    <col min="8196" max="8196" width="15.61328125" style="29" customWidth="1"/>
    <col min="8197" max="8197" width="4.61328125" style="29" customWidth="1"/>
    <col min="8198" max="8198" width="10.61328125" style="29" customWidth="1"/>
    <col min="8199" max="8200" width="5.07421875" style="29" customWidth="1"/>
    <col min="8201" max="8201" width="6.61328125" style="29" customWidth="1"/>
    <col min="8202" max="8202" width="1.61328125" style="29" customWidth="1"/>
    <col min="8203" max="8448" width="13.07421875" style="29"/>
    <col min="8449" max="8449" width="1.61328125" style="29" customWidth="1"/>
    <col min="8450" max="8450" width="4.61328125" style="29" customWidth="1"/>
    <col min="8451" max="8451" width="7.61328125" style="29" customWidth="1"/>
    <col min="8452" max="8452" width="15.61328125" style="29" customWidth="1"/>
    <col min="8453" max="8453" width="4.61328125" style="29" customWidth="1"/>
    <col min="8454" max="8454" width="10.61328125" style="29" customWidth="1"/>
    <col min="8455" max="8456" width="5.07421875" style="29" customWidth="1"/>
    <col min="8457" max="8457" width="6.61328125" style="29" customWidth="1"/>
    <col min="8458" max="8458" width="1.61328125" style="29" customWidth="1"/>
    <col min="8459" max="8704" width="13.07421875" style="29"/>
    <col min="8705" max="8705" width="1.61328125" style="29" customWidth="1"/>
    <col min="8706" max="8706" width="4.61328125" style="29" customWidth="1"/>
    <col min="8707" max="8707" width="7.61328125" style="29" customWidth="1"/>
    <col min="8708" max="8708" width="15.61328125" style="29" customWidth="1"/>
    <col min="8709" max="8709" width="4.61328125" style="29" customWidth="1"/>
    <col min="8710" max="8710" width="10.61328125" style="29" customWidth="1"/>
    <col min="8711" max="8712" width="5.07421875" style="29" customWidth="1"/>
    <col min="8713" max="8713" width="6.61328125" style="29" customWidth="1"/>
    <col min="8714" max="8714" width="1.61328125" style="29" customWidth="1"/>
    <col min="8715" max="8960" width="13.07421875" style="29"/>
    <col min="8961" max="8961" width="1.61328125" style="29" customWidth="1"/>
    <col min="8962" max="8962" width="4.61328125" style="29" customWidth="1"/>
    <col min="8963" max="8963" width="7.61328125" style="29" customWidth="1"/>
    <col min="8964" max="8964" width="15.61328125" style="29" customWidth="1"/>
    <col min="8965" max="8965" width="4.61328125" style="29" customWidth="1"/>
    <col min="8966" max="8966" width="10.61328125" style="29" customWidth="1"/>
    <col min="8967" max="8968" width="5.07421875" style="29" customWidth="1"/>
    <col min="8969" max="8969" width="6.61328125" style="29" customWidth="1"/>
    <col min="8970" max="8970" width="1.61328125" style="29" customWidth="1"/>
    <col min="8971" max="9216" width="13.07421875" style="29"/>
    <col min="9217" max="9217" width="1.61328125" style="29" customWidth="1"/>
    <col min="9218" max="9218" width="4.61328125" style="29" customWidth="1"/>
    <col min="9219" max="9219" width="7.61328125" style="29" customWidth="1"/>
    <col min="9220" max="9220" width="15.61328125" style="29" customWidth="1"/>
    <col min="9221" max="9221" width="4.61328125" style="29" customWidth="1"/>
    <col min="9222" max="9222" width="10.61328125" style="29" customWidth="1"/>
    <col min="9223" max="9224" width="5.07421875" style="29" customWidth="1"/>
    <col min="9225" max="9225" width="6.61328125" style="29" customWidth="1"/>
    <col min="9226" max="9226" width="1.61328125" style="29" customWidth="1"/>
    <col min="9227" max="9472" width="13.07421875" style="29"/>
    <col min="9473" max="9473" width="1.61328125" style="29" customWidth="1"/>
    <col min="9474" max="9474" width="4.61328125" style="29" customWidth="1"/>
    <col min="9475" max="9475" width="7.61328125" style="29" customWidth="1"/>
    <col min="9476" max="9476" width="15.61328125" style="29" customWidth="1"/>
    <col min="9477" max="9477" width="4.61328125" style="29" customWidth="1"/>
    <col min="9478" max="9478" width="10.61328125" style="29" customWidth="1"/>
    <col min="9479" max="9480" width="5.07421875" style="29" customWidth="1"/>
    <col min="9481" max="9481" width="6.61328125" style="29" customWidth="1"/>
    <col min="9482" max="9482" width="1.61328125" style="29" customWidth="1"/>
    <col min="9483" max="9728" width="13.07421875" style="29"/>
    <col min="9729" max="9729" width="1.61328125" style="29" customWidth="1"/>
    <col min="9730" max="9730" width="4.61328125" style="29" customWidth="1"/>
    <col min="9731" max="9731" width="7.61328125" style="29" customWidth="1"/>
    <col min="9732" max="9732" width="15.61328125" style="29" customWidth="1"/>
    <col min="9733" max="9733" width="4.61328125" style="29" customWidth="1"/>
    <col min="9734" max="9734" width="10.61328125" style="29" customWidth="1"/>
    <col min="9735" max="9736" width="5.07421875" style="29" customWidth="1"/>
    <col min="9737" max="9737" width="6.61328125" style="29" customWidth="1"/>
    <col min="9738" max="9738" width="1.61328125" style="29" customWidth="1"/>
    <col min="9739" max="9984" width="13.07421875" style="29"/>
    <col min="9985" max="9985" width="1.61328125" style="29" customWidth="1"/>
    <col min="9986" max="9986" width="4.61328125" style="29" customWidth="1"/>
    <col min="9987" max="9987" width="7.61328125" style="29" customWidth="1"/>
    <col min="9988" max="9988" width="15.61328125" style="29" customWidth="1"/>
    <col min="9989" max="9989" width="4.61328125" style="29" customWidth="1"/>
    <col min="9990" max="9990" width="10.61328125" style="29" customWidth="1"/>
    <col min="9991" max="9992" width="5.07421875" style="29" customWidth="1"/>
    <col min="9993" max="9993" width="6.61328125" style="29" customWidth="1"/>
    <col min="9994" max="9994" width="1.61328125" style="29" customWidth="1"/>
    <col min="9995" max="10240" width="13.07421875" style="29"/>
    <col min="10241" max="10241" width="1.61328125" style="29" customWidth="1"/>
    <col min="10242" max="10242" width="4.61328125" style="29" customWidth="1"/>
    <col min="10243" max="10243" width="7.61328125" style="29" customWidth="1"/>
    <col min="10244" max="10244" width="15.61328125" style="29" customWidth="1"/>
    <col min="10245" max="10245" width="4.61328125" style="29" customWidth="1"/>
    <col min="10246" max="10246" width="10.61328125" style="29" customWidth="1"/>
    <col min="10247" max="10248" width="5.07421875" style="29" customWidth="1"/>
    <col min="10249" max="10249" width="6.61328125" style="29" customWidth="1"/>
    <col min="10250" max="10250" width="1.61328125" style="29" customWidth="1"/>
    <col min="10251" max="10496" width="13.07421875" style="29"/>
    <col min="10497" max="10497" width="1.61328125" style="29" customWidth="1"/>
    <col min="10498" max="10498" width="4.61328125" style="29" customWidth="1"/>
    <col min="10499" max="10499" width="7.61328125" style="29" customWidth="1"/>
    <col min="10500" max="10500" width="15.61328125" style="29" customWidth="1"/>
    <col min="10501" max="10501" width="4.61328125" style="29" customWidth="1"/>
    <col min="10502" max="10502" width="10.61328125" style="29" customWidth="1"/>
    <col min="10503" max="10504" width="5.07421875" style="29" customWidth="1"/>
    <col min="10505" max="10505" width="6.61328125" style="29" customWidth="1"/>
    <col min="10506" max="10506" width="1.61328125" style="29" customWidth="1"/>
    <col min="10507" max="10752" width="13.07421875" style="29"/>
    <col min="10753" max="10753" width="1.61328125" style="29" customWidth="1"/>
    <col min="10754" max="10754" width="4.61328125" style="29" customWidth="1"/>
    <col min="10755" max="10755" width="7.61328125" style="29" customWidth="1"/>
    <col min="10756" max="10756" width="15.61328125" style="29" customWidth="1"/>
    <col min="10757" max="10757" width="4.61328125" style="29" customWidth="1"/>
    <col min="10758" max="10758" width="10.61328125" style="29" customWidth="1"/>
    <col min="10759" max="10760" width="5.07421875" style="29" customWidth="1"/>
    <col min="10761" max="10761" width="6.61328125" style="29" customWidth="1"/>
    <col min="10762" max="10762" width="1.61328125" style="29" customWidth="1"/>
    <col min="10763" max="11008" width="13.07421875" style="29"/>
    <col min="11009" max="11009" width="1.61328125" style="29" customWidth="1"/>
    <col min="11010" max="11010" width="4.61328125" style="29" customWidth="1"/>
    <col min="11011" max="11011" width="7.61328125" style="29" customWidth="1"/>
    <col min="11012" max="11012" width="15.61328125" style="29" customWidth="1"/>
    <col min="11013" max="11013" width="4.61328125" style="29" customWidth="1"/>
    <col min="11014" max="11014" width="10.61328125" style="29" customWidth="1"/>
    <col min="11015" max="11016" width="5.07421875" style="29" customWidth="1"/>
    <col min="11017" max="11017" width="6.61328125" style="29" customWidth="1"/>
    <col min="11018" max="11018" width="1.61328125" style="29" customWidth="1"/>
    <col min="11019" max="11264" width="13.07421875" style="29"/>
    <col min="11265" max="11265" width="1.61328125" style="29" customWidth="1"/>
    <col min="11266" max="11266" width="4.61328125" style="29" customWidth="1"/>
    <col min="11267" max="11267" width="7.61328125" style="29" customWidth="1"/>
    <col min="11268" max="11268" width="15.61328125" style="29" customWidth="1"/>
    <col min="11269" max="11269" width="4.61328125" style="29" customWidth="1"/>
    <col min="11270" max="11270" width="10.61328125" style="29" customWidth="1"/>
    <col min="11271" max="11272" width="5.07421875" style="29" customWidth="1"/>
    <col min="11273" max="11273" width="6.61328125" style="29" customWidth="1"/>
    <col min="11274" max="11274" width="1.61328125" style="29" customWidth="1"/>
    <col min="11275" max="11520" width="13.07421875" style="29"/>
    <col min="11521" max="11521" width="1.61328125" style="29" customWidth="1"/>
    <col min="11522" max="11522" width="4.61328125" style="29" customWidth="1"/>
    <col min="11523" max="11523" width="7.61328125" style="29" customWidth="1"/>
    <col min="11524" max="11524" width="15.61328125" style="29" customWidth="1"/>
    <col min="11525" max="11525" width="4.61328125" style="29" customWidth="1"/>
    <col min="11526" max="11526" width="10.61328125" style="29" customWidth="1"/>
    <col min="11527" max="11528" width="5.07421875" style="29" customWidth="1"/>
    <col min="11529" max="11529" width="6.61328125" style="29" customWidth="1"/>
    <col min="11530" max="11530" width="1.61328125" style="29" customWidth="1"/>
    <col min="11531" max="11776" width="13.07421875" style="29"/>
    <col min="11777" max="11777" width="1.61328125" style="29" customWidth="1"/>
    <col min="11778" max="11778" width="4.61328125" style="29" customWidth="1"/>
    <col min="11779" max="11779" width="7.61328125" style="29" customWidth="1"/>
    <col min="11780" max="11780" width="15.61328125" style="29" customWidth="1"/>
    <col min="11781" max="11781" width="4.61328125" style="29" customWidth="1"/>
    <col min="11782" max="11782" width="10.61328125" style="29" customWidth="1"/>
    <col min="11783" max="11784" width="5.07421875" style="29" customWidth="1"/>
    <col min="11785" max="11785" width="6.61328125" style="29" customWidth="1"/>
    <col min="11786" max="11786" width="1.61328125" style="29" customWidth="1"/>
    <col min="11787" max="12032" width="13.07421875" style="29"/>
    <col min="12033" max="12033" width="1.61328125" style="29" customWidth="1"/>
    <col min="12034" max="12034" width="4.61328125" style="29" customWidth="1"/>
    <col min="12035" max="12035" width="7.61328125" style="29" customWidth="1"/>
    <col min="12036" max="12036" width="15.61328125" style="29" customWidth="1"/>
    <col min="12037" max="12037" width="4.61328125" style="29" customWidth="1"/>
    <col min="12038" max="12038" width="10.61328125" style="29" customWidth="1"/>
    <col min="12039" max="12040" width="5.07421875" style="29" customWidth="1"/>
    <col min="12041" max="12041" width="6.61328125" style="29" customWidth="1"/>
    <col min="12042" max="12042" width="1.61328125" style="29" customWidth="1"/>
    <col min="12043" max="12288" width="13.07421875" style="29"/>
    <col min="12289" max="12289" width="1.61328125" style="29" customWidth="1"/>
    <col min="12290" max="12290" width="4.61328125" style="29" customWidth="1"/>
    <col min="12291" max="12291" width="7.61328125" style="29" customWidth="1"/>
    <col min="12292" max="12292" width="15.61328125" style="29" customWidth="1"/>
    <col min="12293" max="12293" width="4.61328125" style="29" customWidth="1"/>
    <col min="12294" max="12294" width="10.61328125" style="29" customWidth="1"/>
    <col min="12295" max="12296" width="5.07421875" style="29" customWidth="1"/>
    <col min="12297" max="12297" width="6.61328125" style="29" customWidth="1"/>
    <col min="12298" max="12298" width="1.61328125" style="29" customWidth="1"/>
    <col min="12299" max="12544" width="13.07421875" style="29"/>
    <col min="12545" max="12545" width="1.61328125" style="29" customWidth="1"/>
    <col min="12546" max="12546" width="4.61328125" style="29" customWidth="1"/>
    <col min="12547" max="12547" width="7.61328125" style="29" customWidth="1"/>
    <col min="12548" max="12548" width="15.61328125" style="29" customWidth="1"/>
    <col min="12549" max="12549" width="4.61328125" style="29" customWidth="1"/>
    <col min="12550" max="12550" width="10.61328125" style="29" customWidth="1"/>
    <col min="12551" max="12552" width="5.07421875" style="29" customWidth="1"/>
    <col min="12553" max="12553" width="6.61328125" style="29" customWidth="1"/>
    <col min="12554" max="12554" width="1.61328125" style="29" customWidth="1"/>
    <col min="12555" max="12800" width="13.07421875" style="29"/>
    <col min="12801" max="12801" width="1.61328125" style="29" customWidth="1"/>
    <col min="12802" max="12802" width="4.61328125" style="29" customWidth="1"/>
    <col min="12803" max="12803" width="7.61328125" style="29" customWidth="1"/>
    <col min="12804" max="12804" width="15.61328125" style="29" customWidth="1"/>
    <col min="12805" max="12805" width="4.61328125" style="29" customWidth="1"/>
    <col min="12806" max="12806" width="10.61328125" style="29" customWidth="1"/>
    <col min="12807" max="12808" width="5.07421875" style="29" customWidth="1"/>
    <col min="12809" max="12809" width="6.61328125" style="29" customWidth="1"/>
    <col min="12810" max="12810" width="1.61328125" style="29" customWidth="1"/>
    <col min="12811" max="13056" width="13.07421875" style="29"/>
    <col min="13057" max="13057" width="1.61328125" style="29" customWidth="1"/>
    <col min="13058" max="13058" width="4.61328125" style="29" customWidth="1"/>
    <col min="13059" max="13059" width="7.61328125" style="29" customWidth="1"/>
    <col min="13060" max="13060" width="15.61328125" style="29" customWidth="1"/>
    <col min="13061" max="13061" width="4.61328125" style="29" customWidth="1"/>
    <col min="13062" max="13062" width="10.61328125" style="29" customWidth="1"/>
    <col min="13063" max="13064" width="5.07421875" style="29" customWidth="1"/>
    <col min="13065" max="13065" width="6.61328125" style="29" customWidth="1"/>
    <col min="13066" max="13066" width="1.61328125" style="29" customWidth="1"/>
    <col min="13067" max="13312" width="13.07421875" style="29"/>
    <col min="13313" max="13313" width="1.61328125" style="29" customWidth="1"/>
    <col min="13314" max="13314" width="4.61328125" style="29" customWidth="1"/>
    <col min="13315" max="13315" width="7.61328125" style="29" customWidth="1"/>
    <col min="13316" max="13316" width="15.61328125" style="29" customWidth="1"/>
    <col min="13317" max="13317" width="4.61328125" style="29" customWidth="1"/>
    <col min="13318" max="13318" width="10.61328125" style="29" customWidth="1"/>
    <col min="13319" max="13320" width="5.07421875" style="29" customWidth="1"/>
    <col min="13321" max="13321" width="6.61328125" style="29" customWidth="1"/>
    <col min="13322" max="13322" width="1.61328125" style="29" customWidth="1"/>
    <col min="13323" max="13568" width="13.07421875" style="29"/>
    <col min="13569" max="13569" width="1.61328125" style="29" customWidth="1"/>
    <col min="13570" max="13570" width="4.61328125" style="29" customWidth="1"/>
    <col min="13571" max="13571" width="7.61328125" style="29" customWidth="1"/>
    <col min="13572" max="13572" width="15.61328125" style="29" customWidth="1"/>
    <col min="13573" max="13573" width="4.61328125" style="29" customWidth="1"/>
    <col min="13574" max="13574" width="10.61328125" style="29" customWidth="1"/>
    <col min="13575" max="13576" width="5.07421875" style="29" customWidth="1"/>
    <col min="13577" max="13577" width="6.61328125" style="29" customWidth="1"/>
    <col min="13578" max="13578" width="1.61328125" style="29" customWidth="1"/>
    <col min="13579" max="13824" width="13.07421875" style="29"/>
    <col min="13825" max="13825" width="1.61328125" style="29" customWidth="1"/>
    <col min="13826" max="13826" width="4.61328125" style="29" customWidth="1"/>
    <col min="13827" max="13827" width="7.61328125" style="29" customWidth="1"/>
    <col min="13828" max="13828" width="15.61328125" style="29" customWidth="1"/>
    <col min="13829" max="13829" width="4.61328125" style="29" customWidth="1"/>
    <col min="13830" max="13830" width="10.61328125" style="29" customWidth="1"/>
    <col min="13831" max="13832" width="5.07421875" style="29" customWidth="1"/>
    <col min="13833" max="13833" width="6.61328125" style="29" customWidth="1"/>
    <col min="13834" max="13834" width="1.61328125" style="29" customWidth="1"/>
    <col min="13835" max="14080" width="13.07421875" style="29"/>
    <col min="14081" max="14081" width="1.61328125" style="29" customWidth="1"/>
    <col min="14082" max="14082" width="4.61328125" style="29" customWidth="1"/>
    <col min="14083" max="14083" width="7.61328125" style="29" customWidth="1"/>
    <col min="14084" max="14084" width="15.61328125" style="29" customWidth="1"/>
    <col min="14085" max="14085" width="4.61328125" style="29" customWidth="1"/>
    <col min="14086" max="14086" width="10.61328125" style="29" customWidth="1"/>
    <col min="14087" max="14088" width="5.07421875" style="29" customWidth="1"/>
    <col min="14089" max="14089" width="6.61328125" style="29" customWidth="1"/>
    <col min="14090" max="14090" width="1.61328125" style="29" customWidth="1"/>
    <col min="14091" max="14336" width="13.07421875" style="29"/>
    <col min="14337" max="14337" width="1.61328125" style="29" customWidth="1"/>
    <col min="14338" max="14338" width="4.61328125" style="29" customWidth="1"/>
    <col min="14339" max="14339" width="7.61328125" style="29" customWidth="1"/>
    <col min="14340" max="14340" width="15.61328125" style="29" customWidth="1"/>
    <col min="14341" max="14341" width="4.61328125" style="29" customWidth="1"/>
    <col min="14342" max="14342" width="10.61328125" style="29" customWidth="1"/>
    <col min="14343" max="14344" width="5.07421875" style="29" customWidth="1"/>
    <col min="14345" max="14345" width="6.61328125" style="29" customWidth="1"/>
    <col min="14346" max="14346" width="1.61328125" style="29" customWidth="1"/>
    <col min="14347" max="14592" width="13.07421875" style="29"/>
    <col min="14593" max="14593" width="1.61328125" style="29" customWidth="1"/>
    <col min="14594" max="14594" width="4.61328125" style="29" customWidth="1"/>
    <col min="14595" max="14595" width="7.61328125" style="29" customWidth="1"/>
    <col min="14596" max="14596" width="15.61328125" style="29" customWidth="1"/>
    <col min="14597" max="14597" width="4.61328125" style="29" customWidth="1"/>
    <col min="14598" max="14598" width="10.61328125" style="29" customWidth="1"/>
    <col min="14599" max="14600" width="5.07421875" style="29" customWidth="1"/>
    <col min="14601" max="14601" width="6.61328125" style="29" customWidth="1"/>
    <col min="14602" max="14602" width="1.61328125" style="29" customWidth="1"/>
    <col min="14603" max="14848" width="13.07421875" style="29"/>
    <col min="14849" max="14849" width="1.61328125" style="29" customWidth="1"/>
    <col min="14850" max="14850" width="4.61328125" style="29" customWidth="1"/>
    <col min="14851" max="14851" width="7.61328125" style="29" customWidth="1"/>
    <col min="14852" max="14852" width="15.61328125" style="29" customWidth="1"/>
    <col min="14853" max="14853" width="4.61328125" style="29" customWidth="1"/>
    <col min="14854" max="14854" width="10.61328125" style="29" customWidth="1"/>
    <col min="14855" max="14856" width="5.07421875" style="29" customWidth="1"/>
    <col min="14857" max="14857" width="6.61328125" style="29" customWidth="1"/>
    <col min="14858" max="14858" width="1.61328125" style="29" customWidth="1"/>
    <col min="14859" max="15104" width="13.07421875" style="29"/>
    <col min="15105" max="15105" width="1.61328125" style="29" customWidth="1"/>
    <col min="15106" max="15106" width="4.61328125" style="29" customWidth="1"/>
    <col min="15107" max="15107" width="7.61328125" style="29" customWidth="1"/>
    <col min="15108" max="15108" width="15.61328125" style="29" customWidth="1"/>
    <col min="15109" max="15109" width="4.61328125" style="29" customWidth="1"/>
    <col min="15110" max="15110" width="10.61328125" style="29" customWidth="1"/>
    <col min="15111" max="15112" width="5.07421875" style="29" customWidth="1"/>
    <col min="15113" max="15113" width="6.61328125" style="29" customWidth="1"/>
    <col min="15114" max="15114" width="1.61328125" style="29" customWidth="1"/>
    <col min="15115" max="15360" width="13.07421875" style="29"/>
    <col min="15361" max="15361" width="1.61328125" style="29" customWidth="1"/>
    <col min="15362" max="15362" width="4.61328125" style="29" customWidth="1"/>
    <col min="15363" max="15363" width="7.61328125" style="29" customWidth="1"/>
    <col min="15364" max="15364" width="15.61328125" style="29" customWidth="1"/>
    <col min="15365" max="15365" width="4.61328125" style="29" customWidth="1"/>
    <col min="15366" max="15366" width="10.61328125" style="29" customWidth="1"/>
    <col min="15367" max="15368" width="5.07421875" style="29" customWidth="1"/>
    <col min="15369" max="15369" width="6.61328125" style="29" customWidth="1"/>
    <col min="15370" max="15370" width="1.61328125" style="29" customWidth="1"/>
    <col min="15371" max="15616" width="13.07421875" style="29"/>
    <col min="15617" max="15617" width="1.61328125" style="29" customWidth="1"/>
    <col min="15618" max="15618" width="4.61328125" style="29" customWidth="1"/>
    <col min="15619" max="15619" width="7.61328125" style="29" customWidth="1"/>
    <col min="15620" max="15620" width="15.61328125" style="29" customWidth="1"/>
    <col min="15621" max="15621" width="4.61328125" style="29" customWidth="1"/>
    <col min="15622" max="15622" width="10.61328125" style="29" customWidth="1"/>
    <col min="15623" max="15624" width="5.07421875" style="29" customWidth="1"/>
    <col min="15625" max="15625" width="6.61328125" style="29" customWidth="1"/>
    <col min="15626" max="15626" width="1.61328125" style="29" customWidth="1"/>
    <col min="15627" max="15872" width="13.07421875" style="29"/>
    <col min="15873" max="15873" width="1.61328125" style="29" customWidth="1"/>
    <col min="15874" max="15874" width="4.61328125" style="29" customWidth="1"/>
    <col min="15875" max="15875" width="7.61328125" style="29" customWidth="1"/>
    <col min="15876" max="15876" width="15.61328125" style="29" customWidth="1"/>
    <col min="15877" max="15877" width="4.61328125" style="29" customWidth="1"/>
    <col min="15878" max="15878" width="10.61328125" style="29" customWidth="1"/>
    <col min="15879" max="15880" width="5.07421875" style="29" customWidth="1"/>
    <col min="15881" max="15881" width="6.61328125" style="29" customWidth="1"/>
    <col min="15882" max="15882" width="1.61328125" style="29" customWidth="1"/>
    <col min="15883" max="16128" width="13.07421875" style="29"/>
    <col min="16129" max="16129" width="1.61328125" style="29" customWidth="1"/>
    <col min="16130" max="16130" width="4.61328125" style="29" customWidth="1"/>
    <col min="16131" max="16131" width="7.61328125" style="29" customWidth="1"/>
    <col min="16132" max="16132" width="15.61328125" style="29" customWidth="1"/>
    <col min="16133" max="16133" width="4.61328125" style="29" customWidth="1"/>
    <col min="16134" max="16134" width="10.61328125" style="29" customWidth="1"/>
    <col min="16135" max="16136" width="5.07421875" style="29" customWidth="1"/>
    <col min="16137" max="16137" width="6.61328125" style="29" customWidth="1"/>
    <col min="16138" max="16138" width="1.61328125" style="29" customWidth="1"/>
    <col min="16139" max="16384" width="13.07421875" style="29"/>
  </cols>
  <sheetData>
    <row r="1" spans="1:10" ht="80.099999999999994" customHeight="1" x14ac:dyDescent="0.2">
      <c r="A1" s="491"/>
      <c r="B1" s="492" t="s">
        <v>227</v>
      </c>
      <c r="C1" s="492"/>
      <c r="D1" s="492"/>
      <c r="E1" s="492"/>
      <c r="F1" s="492"/>
      <c r="G1" s="492"/>
      <c r="H1" s="493"/>
      <c r="I1" s="493"/>
      <c r="J1" s="491"/>
    </row>
    <row r="2" spans="1:10" ht="18.75" customHeight="1" x14ac:dyDescent="0.2">
      <c r="A2" s="491"/>
      <c r="B2" s="16"/>
      <c r="C2" s="16"/>
      <c r="D2" s="16"/>
      <c r="E2" s="16"/>
      <c r="F2" s="16"/>
      <c r="G2" s="267"/>
      <c r="H2" s="267"/>
      <c r="I2" s="17" t="s">
        <v>264</v>
      </c>
      <c r="J2" s="491"/>
    </row>
    <row r="3" spans="1:10" ht="20.100000000000001" customHeight="1" x14ac:dyDescent="0.2">
      <c r="A3" s="491"/>
      <c r="B3" s="16"/>
      <c r="C3" s="16"/>
      <c r="D3" s="16"/>
      <c r="E3" s="16"/>
      <c r="F3" s="16"/>
      <c r="G3" s="16"/>
      <c r="H3" s="16"/>
      <c r="I3" s="16"/>
      <c r="J3" s="491"/>
    </row>
    <row r="4" spans="1:10" ht="67.2" customHeight="1" x14ac:dyDescent="0.2">
      <c r="A4" s="491"/>
      <c r="B4" s="494" t="e" vm="1">
        <f ca="1">基本事項入力!C17</f>
        <v>#VALUE!</v>
      </c>
      <c r="C4" s="494"/>
      <c r="D4" s="494"/>
      <c r="E4" s="494"/>
      <c r="F4" s="494"/>
      <c r="G4" s="494"/>
      <c r="H4" s="495"/>
      <c r="I4" s="495"/>
      <c r="J4" s="491"/>
    </row>
    <row r="5" spans="1:10" ht="33.6" customHeight="1" x14ac:dyDescent="0.2">
      <c r="A5" s="491"/>
      <c r="B5" s="490" t="str">
        <f>基本事項入力!C18</f>
        <v>岐阜県高等学校体育連盟
会　　長 　 上 田　和 伸  様</v>
      </c>
      <c r="C5" s="490"/>
      <c r="D5" s="490"/>
      <c r="E5" s="490"/>
      <c r="F5" s="490"/>
      <c r="G5" s="16"/>
      <c r="H5" s="16"/>
      <c r="I5" s="16"/>
      <c r="J5" s="491"/>
    </row>
    <row r="6" spans="1:10" ht="50.4" customHeight="1" x14ac:dyDescent="0.2">
      <c r="A6" s="491"/>
      <c r="B6" s="490" t="e" vm="1">
        <f ca="1">基本事項入力!C19</f>
        <v>#VALUE!</v>
      </c>
      <c r="C6" s="490"/>
      <c r="D6" s="490"/>
      <c r="E6" s="490"/>
      <c r="F6" s="490"/>
      <c r="G6" s="16"/>
      <c r="H6" s="16"/>
      <c r="I6" s="16"/>
      <c r="J6" s="491"/>
    </row>
    <row r="7" spans="1:10" ht="30" customHeight="1" x14ac:dyDescent="0.2">
      <c r="A7" s="491"/>
      <c r="B7" s="16"/>
      <c r="C7" s="16"/>
      <c r="D7" s="16"/>
      <c r="E7" s="16" t="s">
        <v>31</v>
      </c>
      <c r="F7" s="477">
        <f>INDEX(DATA,2,3)</f>
        <v>0</v>
      </c>
      <c r="G7" s="395"/>
      <c r="H7" s="30" t="s">
        <v>4</v>
      </c>
      <c r="I7" s="16"/>
      <c r="J7" s="491"/>
    </row>
    <row r="8" spans="1:10" ht="30" customHeight="1" x14ac:dyDescent="0.2">
      <c r="A8" s="491"/>
      <c r="B8" s="16"/>
      <c r="C8" s="16"/>
      <c r="D8" s="16"/>
      <c r="E8" s="16" t="s">
        <v>32</v>
      </c>
      <c r="F8" s="477">
        <f>INDEX(DATA,3,3)</f>
        <v>0</v>
      </c>
      <c r="G8" s="395"/>
      <c r="H8" s="16" t="s">
        <v>33</v>
      </c>
      <c r="I8" s="16"/>
      <c r="J8" s="491"/>
    </row>
    <row r="9" spans="1:10" ht="15" customHeight="1" x14ac:dyDescent="0.2">
      <c r="A9" s="491"/>
      <c r="B9" s="16"/>
      <c r="C9" s="16"/>
      <c r="D9" s="16"/>
      <c r="E9" s="268" t="s">
        <v>34</v>
      </c>
      <c r="F9" s="477">
        <f>INDEX(DATA,4,3)</f>
        <v>0</v>
      </c>
      <c r="G9" s="395"/>
      <c r="H9" s="478" t="s">
        <v>33</v>
      </c>
      <c r="I9" s="16"/>
      <c r="J9" s="491"/>
    </row>
    <row r="10" spans="1:10" ht="15" customHeight="1" x14ac:dyDescent="0.2">
      <c r="A10" s="491"/>
      <c r="B10" s="16"/>
      <c r="C10" s="16"/>
      <c r="D10" s="16"/>
      <c r="E10" s="269" t="s">
        <v>35</v>
      </c>
      <c r="F10" s="395"/>
      <c r="G10" s="395"/>
      <c r="H10" s="478"/>
      <c r="I10" s="16"/>
      <c r="J10" s="491"/>
    </row>
    <row r="11" spans="1:10" ht="13.5" customHeight="1" x14ac:dyDescent="0.2">
      <c r="A11" s="491"/>
      <c r="B11" s="16"/>
      <c r="C11" s="16"/>
      <c r="D11" s="16"/>
      <c r="E11" s="16"/>
      <c r="F11" s="16"/>
      <c r="G11" s="16"/>
      <c r="H11" s="16"/>
      <c r="I11" s="16"/>
      <c r="J11" s="491"/>
    </row>
    <row r="12" spans="1:10" ht="39.75" customHeight="1" x14ac:dyDescent="0.2">
      <c r="A12" s="491"/>
      <c r="B12" s="479" t="s">
        <v>228</v>
      </c>
      <c r="C12" s="479"/>
      <c r="D12" s="479"/>
      <c r="E12" s="479"/>
      <c r="F12" s="479"/>
      <c r="G12" s="479"/>
      <c r="H12" s="480"/>
      <c r="I12" s="480"/>
      <c r="J12" s="491"/>
    </row>
    <row r="13" spans="1:10" ht="13.5" customHeight="1" x14ac:dyDescent="0.2">
      <c r="A13" s="491"/>
      <c r="B13" s="16"/>
      <c r="C13" s="16"/>
      <c r="D13" s="16"/>
      <c r="E13" s="16"/>
      <c r="F13" s="16"/>
      <c r="G13" s="16"/>
      <c r="H13" s="16"/>
      <c r="I13" s="16"/>
      <c r="J13" s="491"/>
    </row>
    <row r="14" spans="1:10" ht="30" customHeight="1" thickBot="1" x14ac:dyDescent="0.25">
      <c r="A14" s="491"/>
      <c r="B14" s="270" t="s">
        <v>158</v>
      </c>
      <c r="C14" s="16"/>
      <c r="D14" s="16"/>
      <c r="E14" s="16"/>
      <c r="F14" s="16"/>
      <c r="G14" s="16"/>
      <c r="H14" s="16"/>
      <c r="I14" s="16"/>
      <c r="J14" s="491"/>
    </row>
    <row r="15" spans="1:10" ht="30" customHeight="1" x14ac:dyDescent="0.2">
      <c r="A15" s="491"/>
      <c r="B15" s="271" t="s">
        <v>15</v>
      </c>
      <c r="C15" s="272" t="s">
        <v>16</v>
      </c>
      <c r="D15" s="273" t="s">
        <v>38</v>
      </c>
      <c r="E15" s="273" t="s">
        <v>229</v>
      </c>
      <c r="F15" s="273" t="s">
        <v>39</v>
      </c>
      <c r="G15" s="272" t="s">
        <v>230</v>
      </c>
      <c r="H15" s="272" t="s">
        <v>231</v>
      </c>
      <c r="I15" s="274" t="s">
        <v>232</v>
      </c>
      <c r="J15" s="491"/>
    </row>
    <row r="16" spans="1:10" ht="30" customHeight="1" x14ac:dyDescent="0.2">
      <c r="A16" s="491"/>
      <c r="B16" s="275">
        <v>1</v>
      </c>
      <c r="C16" s="276" t="str">
        <f>IF(入力!C45="","",入力!C45)</f>
        <v/>
      </c>
      <c r="D16" s="276" t="str">
        <f>IF(入力!E45="","",入力!E45)</f>
        <v/>
      </c>
      <c r="E16" s="276" t="str">
        <f>IF(入力!F45="","",入力!F45)</f>
        <v/>
      </c>
      <c r="F16" s="277" t="str">
        <f>IF(入力!G45="","",入力!G45)</f>
        <v/>
      </c>
      <c r="G16" s="277" t="str">
        <f>IF(入力!H45="","",入力!H45)</f>
        <v/>
      </c>
      <c r="H16" s="277" t="str">
        <f>IF(入力!H45="","",入力!H45)</f>
        <v/>
      </c>
      <c r="I16" s="278"/>
      <c r="J16" s="491"/>
    </row>
    <row r="17" spans="1:10" ht="30" customHeight="1" x14ac:dyDescent="0.2">
      <c r="A17" s="491"/>
      <c r="B17" s="275">
        <v>2</v>
      </c>
      <c r="C17" s="276" t="str">
        <f>IF(入力!C46="","",入力!C46)</f>
        <v/>
      </c>
      <c r="D17" s="276" t="str">
        <f>IF(入力!E46="","",入力!E46)</f>
        <v/>
      </c>
      <c r="E17" s="276" t="str">
        <f>IF(入力!F46="","",入力!F46)</f>
        <v/>
      </c>
      <c r="F17" s="277" t="str">
        <f>IF(入力!G46="","",入力!G46)</f>
        <v/>
      </c>
      <c r="G17" s="276" t="str">
        <f>IF(入力!H46="","",入力!H46)</f>
        <v/>
      </c>
      <c r="H17" s="276" t="str">
        <f>IF(入力!H46="","",入力!H46)</f>
        <v/>
      </c>
      <c r="I17" s="278"/>
      <c r="J17" s="491"/>
    </row>
    <row r="18" spans="1:10" ht="30" customHeight="1" x14ac:dyDescent="0.2">
      <c r="A18" s="491"/>
      <c r="B18" s="275">
        <v>3</v>
      </c>
      <c r="C18" s="276" t="str">
        <f>IF(入力!C47="","",入力!C47)</f>
        <v/>
      </c>
      <c r="D18" s="276" t="str">
        <f>IF(入力!E47="","",入力!E47)</f>
        <v/>
      </c>
      <c r="E18" s="276" t="str">
        <f>IF(入力!F47="","",入力!F47)</f>
        <v/>
      </c>
      <c r="F18" s="277" t="str">
        <f>IF(入力!G47="","",入力!G47)</f>
        <v/>
      </c>
      <c r="G18" s="276" t="str">
        <f>IF(入力!H47="","",入力!H47)</f>
        <v/>
      </c>
      <c r="H18" s="276" t="str">
        <f>IF(入力!H47="","",入力!H47)</f>
        <v/>
      </c>
      <c r="I18" s="278"/>
      <c r="J18" s="491"/>
    </row>
    <row r="19" spans="1:10" ht="30" customHeight="1" x14ac:dyDescent="0.2">
      <c r="A19" s="491"/>
      <c r="B19" s="275">
        <v>4</v>
      </c>
      <c r="C19" s="276" t="str">
        <f>IF(入力!C48="","",入力!C48)</f>
        <v/>
      </c>
      <c r="D19" s="276" t="str">
        <f>IF(入力!E48="","",入力!E48)</f>
        <v/>
      </c>
      <c r="E19" s="276" t="str">
        <f>IF(入力!F48="","",入力!F48)</f>
        <v/>
      </c>
      <c r="F19" s="277" t="str">
        <f>IF(入力!G48="","",入力!G48)</f>
        <v/>
      </c>
      <c r="G19" s="276" t="str">
        <f>IF(入力!H48="","",入力!H48)</f>
        <v/>
      </c>
      <c r="H19" s="276" t="str">
        <f>IF(入力!H48="","",入力!H48)</f>
        <v/>
      </c>
      <c r="I19" s="278"/>
      <c r="J19" s="491"/>
    </row>
    <row r="20" spans="1:10" ht="30" customHeight="1" x14ac:dyDescent="0.2">
      <c r="A20" s="491"/>
      <c r="B20" s="275">
        <v>5</v>
      </c>
      <c r="C20" s="276" t="str">
        <f>IF(入力!C49="","",入力!C49)</f>
        <v/>
      </c>
      <c r="D20" s="276" t="str">
        <f>IF(入力!E49="","",入力!E49)</f>
        <v/>
      </c>
      <c r="E20" s="276" t="str">
        <f>IF(入力!F49="","",入力!F49)</f>
        <v/>
      </c>
      <c r="F20" s="277" t="str">
        <f>IF(入力!G49="","",入力!G49)</f>
        <v/>
      </c>
      <c r="G20" s="276" t="str">
        <f>IF(入力!H49="","",入力!H49)</f>
        <v/>
      </c>
      <c r="H20" s="276" t="str">
        <f>IF(入力!H49="","",入力!H49)</f>
        <v/>
      </c>
      <c r="I20" s="278"/>
      <c r="J20" s="491"/>
    </row>
    <row r="21" spans="1:10" ht="30" customHeight="1" x14ac:dyDescent="0.2">
      <c r="A21" s="491"/>
      <c r="B21" s="275">
        <v>6</v>
      </c>
      <c r="C21" s="276" t="str">
        <f>IF(入力!C50="","",入力!C50)</f>
        <v/>
      </c>
      <c r="D21" s="276" t="str">
        <f>IF(入力!E50="","",入力!E50)</f>
        <v/>
      </c>
      <c r="E21" s="276" t="str">
        <f>IF(入力!F50="","",入力!F50)</f>
        <v/>
      </c>
      <c r="F21" s="277" t="str">
        <f>IF(入力!G50="","",入力!G50)</f>
        <v/>
      </c>
      <c r="G21" s="276" t="str">
        <f>IF(入力!H50="","",入力!H50)</f>
        <v/>
      </c>
      <c r="H21" s="276" t="str">
        <f>IF(入力!H50="","",入力!H50)</f>
        <v/>
      </c>
      <c r="I21" s="278"/>
      <c r="J21" s="491"/>
    </row>
    <row r="22" spans="1:10" ht="30" customHeight="1" x14ac:dyDescent="0.2">
      <c r="A22" s="491"/>
      <c r="B22" s="275">
        <v>7</v>
      </c>
      <c r="C22" s="276" t="str">
        <f>IF(入力!C51="","",入力!C51)</f>
        <v/>
      </c>
      <c r="D22" s="276" t="str">
        <f>IF(入力!E51="","",入力!E51)</f>
        <v/>
      </c>
      <c r="E22" s="276" t="str">
        <f>IF(入力!F51="","",入力!F51)</f>
        <v/>
      </c>
      <c r="F22" s="277" t="str">
        <f>IF(入力!G51="","",入力!G51)</f>
        <v/>
      </c>
      <c r="G22" s="276" t="str">
        <f>IF(入力!H51="","",入力!H51)</f>
        <v/>
      </c>
      <c r="H22" s="276" t="str">
        <f>IF(入力!H51="","",入力!H51)</f>
        <v/>
      </c>
      <c r="I22" s="278"/>
      <c r="J22" s="491"/>
    </row>
    <row r="23" spans="1:10" ht="30" customHeight="1" x14ac:dyDescent="0.2">
      <c r="A23" s="491"/>
      <c r="B23" s="275">
        <v>8</v>
      </c>
      <c r="C23" s="276" t="str">
        <f>IF(入力!C52="","",入力!C52)</f>
        <v/>
      </c>
      <c r="D23" s="276" t="str">
        <f>IF(入力!E52="","",入力!E52)</f>
        <v/>
      </c>
      <c r="E23" s="276" t="str">
        <f>IF(入力!F52="","",入力!F52)</f>
        <v/>
      </c>
      <c r="F23" s="277" t="str">
        <f>IF(入力!G52="","",入力!G52)</f>
        <v/>
      </c>
      <c r="G23" s="276" t="str">
        <f>IF(入力!H52="","",入力!H52)</f>
        <v/>
      </c>
      <c r="H23" s="276" t="str">
        <f>IF(入力!H52="","",入力!H52)</f>
        <v/>
      </c>
      <c r="I23" s="278"/>
      <c r="J23" s="491"/>
    </row>
    <row r="24" spans="1:10" ht="30" customHeight="1" thickBot="1" x14ac:dyDescent="0.25">
      <c r="A24" s="491"/>
      <c r="B24" s="275">
        <v>9</v>
      </c>
      <c r="C24" s="279" t="str">
        <f>IF(入力!C53="","",入力!C53)</f>
        <v/>
      </c>
      <c r="D24" s="279" t="str">
        <f>IF(入力!E53="","",入力!E53)</f>
        <v/>
      </c>
      <c r="E24" s="279" t="str">
        <f>IF(入力!F53="","",入力!F53)</f>
        <v/>
      </c>
      <c r="F24" s="280" t="str">
        <f>IF(入力!G53="","",入力!G53)</f>
        <v/>
      </c>
      <c r="G24" s="279" t="str">
        <f>IF(入力!H53="","",入力!H53)</f>
        <v/>
      </c>
      <c r="H24" s="279" t="str">
        <f>IF(入力!H53="","",入力!H53)</f>
        <v/>
      </c>
      <c r="I24" s="281"/>
      <c r="J24" s="491"/>
    </row>
    <row r="25" spans="1:10" ht="30" customHeight="1" thickBot="1" x14ac:dyDescent="0.25">
      <c r="A25" s="491"/>
      <c r="B25" s="481" t="s">
        <v>233</v>
      </c>
      <c r="C25" s="482"/>
      <c r="D25" s="282" t="str">
        <f>IF(入力!D11="","",入力!D11)</f>
        <v/>
      </c>
      <c r="E25" s="483"/>
      <c r="F25" s="484"/>
      <c r="G25" s="484"/>
      <c r="H25" s="484"/>
      <c r="I25" s="484"/>
      <c r="J25" s="491"/>
    </row>
    <row r="26" spans="1:10" ht="30" customHeight="1" thickBot="1" x14ac:dyDescent="0.25">
      <c r="A26" s="491"/>
      <c r="B26" s="487" t="s">
        <v>234</v>
      </c>
      <c r="C26" s="482"/>
      <c r="D26" s="282" t="str">
        <f>IF(入力!D10="","",入力!D10)</f>
        <v/>
      </c>
      <c r="E26" s="485"/>
      <c r="F26" s="486"/>
      <c r="G26" s="486"/>
      <c r="H26" s="486"/>
      <c r="I26" s="486"/>
      <c r="J26" s="491"/>
    </row>
    <row r="27" spans="1:10" ht="20.100000000000001" customHeight="1" thickBot="1" x14ac:dyDescent="0.25">
      <c r="A27" s="491"/>
      <c r="B27" s="16"/>
      <c r="C27" s="16"/>
      <c r="D27" s="16"/>
      <c r="E27" s="16"/>
      <c r="F27" s="16"/>
      <c r="G27" s="16"/>
      <c r="H27" s="16"/>
      <c r="I27" s="16"/>
      <c r="J27" s="491"/>
    </row>
    <row r="28" spans="1:10" ht="39.75" customHeight="1" thickTop="1" x14ac:dyDescent="0.2">
      <c r="A28" s="491"/>
      <c r="B28" s="15"/>
      <c r="C28" s="473" t="s">
        <v>235</v>
      </c>
      <c r="D28" s="474"/>
      <c r="E28" s="474"/>
      <c r="F28" s="474"/>
      <c r="G28" s="474"/>
      <c r="H28" s="475"/>
      <c r="I28" s="1"/>
      <c r="J28" s="491"/>
    </row>
    <row r="29" spans="1:10" ht="15" customHeight="1" x14ac:dyDescent="0.2">
      <c r="A29" s="491"/>
      <c r="B29" s="16"/>
      <c r="C29" s="283"/>
      <c r="D29" s="284" t="s">
        <v>40</v>
      </c>
      <c r="E29" s="476" t="str">
        <f>IF(入力!D10="","",入力!D10)</f>
        <v/>
      </c>
      <c r="F29" s="476"/>
      <c r="G29" s="30" t="s">
        <v>41</v>
      </c>
      <c r="H29" s="285"/>
      <c r="I29" s="30"/>
      <c r="J29" s="491"/>
    </row>
    <row r="30" spans="1:10" ht="13.5" customHeight="1" x14ac:dyDescent="0.2">
      <c r="A30" s="491"/>
      <c r="B30" s="16"/>
      <c r="C30" s="283"/>
      <c r="D30" s="31" t="s">
        <v>42</v>
      </c>
      <c r="E30" s="31"/>
      <c r="F30" s="31"/>
      <c r="G30" s="31"/>
      <c r="H30" s="286"/>
      <c r="I30" s="31"/>
      <c r="J30" s="491"/>
    </row>
    <row r="31" spans="1:10" ht="13.5" customHeight="1" thickBot="1" x14ac:dyDescent="0.25">
      <c r="A31" s="491"/>
      <c r="B31" s="16"/>
      <c r="C31" s="287"/>
      <c r="D31" s="288"/>
      <c r="E31" s="288"/>
      <c r="F31" s="288"/>
      <c r="G31" s="288"/>
      <c r="H31" s="289"/>
      <c r="I31" s="31"/>
      <c r="J31" s="491"/>
    </row>
    <row r="32" spans="1:10" ht="18.75" customHeight="1" thickTop="1" x14ac:dyDescent="0.2">
      <c r="A32" s="266"/>
      <c r="B32" s="16"/>
      <c r="C32" s="16"/>
      <c r="D32" s="16"/>
      <c r="E32" s="16"/>
      <c r="F32" s="16"/>
      <c r="G32" s="267"/>
      <c r="H32" s="267"/>
      <c r="I32" s="17" t="s">
        <v>159</v>
      </c>
      <c r="J32" s="266"/>
    </row>
    <row r="33" spans="1:10" ht="20.100000000000001" customHeight="1" x14ac:dyDescent="0.2">
      <c r="A33" s="266"/>
      <c r="B33" s="16"/>
      <c r="C33" s="16"/>
      <c r="D33" s="16"/>
      <c r="E33" s="16"/>
      <c r="F33" s="16"/>
      <c r="G33" s="16"/>
      <c r="H33" s="16"/>
      <c r="I33" s="16"/>
      <c r="J33" s="266"/>
    </row>
    <row r="34" spans="1:10" ht="67.2" customHeight="1" x14ac:dyDescent="0.2">
      <c r="A34" s="266"/>
      <c r="B34" s="486" t="e" vm="1">
        <f ca="1">基本事項入力!C17</f>
        <v>#VALUE!</v>
      </c>
      <c r="C34" s="488"/>
      <c r="D34" s="488"/>
      <c r="E34" s="488"/>
      <c r="F34" s="488"/>
      <c r="G34" s="488"/>
      <c r="H34" s="489"/>
      <c r="I34" s="489"/>
      <c r="J34" s="266"/>
    </row>
    <row r="35" spans="1:10" ht="33.6" customHeight="1" x14ac:dyDescent="0.2">
      <c r="A35" s="266"/>
      <c r="B35" s="490" t="str">
        <f>基本事項入力!C18</f>
        <v>岐阜県高等学校体育連盟
会　　長 　 上 田　和 伸  様</v>
      </c>
      <c r="C35" s="490"/>
      <c r="D35" s="490"/>
      <c r="E35" s="490"/>
      <c r="F35" s="490"/>
      <c r="G35" s="16"/>
      <c r="H35" s="16"/>
      <c r="I35" s="16"/>
      <c r="J35" s="266"/>
    </row>
    <row r="36" spans="1:10" ht="50.4" customHeight="1" x14ac:dyDescent="0.2">
      <c r="A36" s="266"/>
      <c r="B36" s="490" t="e" vm="1">
        <f ca="1">基本事項入力!C19</f>
        <v>#VALUE!</v>
      </c>
      <c r="C36" s="490"/>
      <c r="D36" s="490"/>
      <c r="E36" s="490"/>
      <c r="F36" s="490"/>
      <c r="G36" s="16"/>
      <c r="H36" s="16"/>
      <c r="I36" s="16"/>
      <c r="J36" s="266"/>
    </row>
    <row r="37" spans="1:10" ht="30" customHeight="1" x14ac:dyDescent="0.2">
      <c r="A37" s="266"/>
      <c r="B37" s="16"/>
      <c r="C37" s="16"/>
      <c r="D37" s="16"/>
      <c r="E37" s="16" t="s">
        <v>31</v>
      </c>
      <c r="F37" s="477">
        <f>INDEX(DATA,2,3)</f>
        <v>0</v>
      </c>
      <c r="G37" s="395"/>
      <c r="H37" s="30" t="s">
        <v>4</v>
      </c>
      <c r="I37" s="16"/>
      <c r="J37" s="266"/>
    </row>
    <row r="38" spans="1:10" ht="30" customHeight="1" x14ac:dyDescent="0.2">
      <c r="A38" s="266"/>
      <c r="B38" s="16"/>
      <c r="C38" s="16"/>
      <c r="D38" s="16"/>
      <c r="E38" s="16" t="s">
        <v>32</v>
      </c>
      <c r="F38" s="477">
        <f>INDEX(DATA,3,3)</f>
        <v>0</v>
      </c>
      <c r="G38" s="395"/>
      <c r="H38" s="16" t="s">
        <v>33</v>
      </c>
      <c r="I38" s="16"/>
      <c r="J38" s="266"/>
    </row>
    <row r="39" spans="1:10" ht="15" customHeight="1" x14ac:dyDescent="0.2">
      <c r="A39" s="266"/>
      <c r="B39" s="16"/>
      <c r="C39" s="16"/>
      <c r="D39" s="16"/>
      <c r="E39" s="268" t="s">
        <v>34</v>
      </c>
      <c r="F39" s="477">
        <f>INDEX(DATA,6,3)</f>
        <v>0</v>
      </c>
      <c r="G39" s="395"/>
      <c r="H39" s="478" t="s">
        <v>33</v>
      </c>
      <c r="I39" s="16"/>
      <c r="J39" s="266"/>
    </row>
    <row r="40" spans="1:10" ht="15" customHeight="1" x14ac:dyDescent="0.2">
      <c r="A40" s="266"/>
      <c r="B40" s="16"/>
      <c r="C40" s="16"/>
      <c r="D40" s="16"/>
      <c r="E40" s="269" t="s">
        <v>35</v>
      </c>
      <c r="F40" s="395"/>
      <c r="G40" s="395"/>
      <c r="H40" s="478"/>
      <c r="I40" s="16"/>
      <c r="J40" s="266"/>
    </row>
    <row r="41" spans="1:10" ht="13.5" customHeight="1" x14ac:dyDescent="0.2">
      <c r="A41" s="266"/>
      <c r="B41" s="16"/>
      <c r="C41" s="16"/>
      <c r="D41" s="16"/>
      <c r="E41" s="16"/>
      <c r="F41" s="16"/>
      <c r="G41" s="16"/>
      <c r="H41" s="16"/>
      <c r="I41" s="16"/>
      <c r="J41" s="266"/>
    </row>
    <row r="42" spans="1:10" ht="39.75" customHeight="1" x14ac:dyDescent="0.2">
      <c r="A42" s="266"/>
      <c r="B42" s="479" t="s">
        <v>228</v>
      </c>
      <c r="C42" s="479"/>
      <c r="D42" s="479"/>
      <c r="E42" s="479"/>
      <c r="F42" s="479"/>
      <c r="G42" s="479"/>
      <c r="H42" s="480"/>
      <c r="I42" s="480"/>
      <c r="J42" s="266"/>
    </row>
    <row r="43" spans="1:10" ht="13.5" customHeight="1" x14ac:dyDescent="0.2">
      <c r="A43" s="266"/>
      <c r="B43" s="16"/>
      <c r="C43" s="16"/>
      <c r="D43" s="16"/>
      <c r="E43" s="16"/>
      <c r="F43" s="16"/>
      <c r="G43" s="16"/>
      <c r="H43" s="16"/>
      <c r="I43" s="16"/>
      <c r="J43" s="266"/>
    </row>
    <row r="44" spans="1:10" ht="30" customHeight="1" thickBot="1" x14ac:dyDescent="0.25">
      <c r="A44" s="266"/>
      <c r="B44" s="270" t="s">
        <v>159</v>
      </c>
      <c r="C44" s="16"/>
      <c r="D44" s="16"/>
      <c r="E44" s="16"/>
      <c r="F44" s="16"/>
      <c r="G44" s="16"/>
      <c r="H44" s="16"/>
      <c r="I44" s="16"/>
      <c r="J44" s="266"/>
    </row>
    <row r="45" spans="1:10" ht="30" customHeight="1" x14ac:dyDescent="0.2">
      <c r="A45" s="266"/>
      <c r="B45" s="271" t="s">
        <v>15</v>
      </c>
      <c r="C45" s="272" t="s">
        <v>16</v>
      </c>
      <c r="D45" s="273" t="s">
        <v>38</v>
      </c>
      <c r="E45" s="273" t="s">
        <v>229</v>
      </c>
      <c r="F45" s="273" t="s">
        <v>39</v>
      </c>
      <c r="G45" s="272" t="s">
        <v>230</v>
      </c>
      <c r="H45" s="272" t="s">
        <v>231</v>
      </c>
      <c r="I45" s="274" t="s">
        <v>232</v>
      </c>
      <c r="J45" s="266"/>
    </row>
    <row r="46" spans="1:10" ht="30" customHeight="1" x14ac:dyDescent="0.2">
      <c r="A46" s="266"/>
      <c r="B46" s="275">
        <v>1</v>
      </c>
      <c r="C46" s="276" t="str">
        <f>IF(入力!K45="","",入力!K45)</f>
        <v/>
      </c>
      <c r="D46" s="276" t="str">
        <f>IF(入力!M45="","",入力!M45)</f>
        <v/>
      </c>
      <c r="E46" s="276" t="str">
        <f>IF(入力!N45="","",入力!N45)</f>
        <v/>
      </c>
      <c r="F46" s="277" t="str">
        <f>IF(入力!O45="","",入力!O45)</f>
        <v/>
      </c>
      <c r="G46" s="277" t="str">
        <f>IF(入力!P45="","",入力!P45)</f>
        <v/>
      </c>
      <c r="H46" s="277" t="str">
        <f>IF(入力!P45="","",入力!P45)</f>
        <v/>
      </c>
      <c r="I46" s="278"/>
      <c r="J46" s="266"/>
    </row>
    <row r="47" spans="1:10" ht="30" customHeight="1" x14ac:dyDescent="0.2">
      <c r="A47" s="266"/>
      <c r="B47" s="275">
        <v>2</v>
      </c>
      <c r="C47" s="276" t="str">
        <f>IF(入力!K46="","",入力!K46)</f>
        <v/>
      </c>
      <c r="D47" s="276" t="str">
        <f>IF(入力!M46="","",入力!M46)</f>
        <v/>
      </c>
      <c r="E47" s="276" t="str">
        <f>IF(入力!N46="","",入力!N46)</f>
        <v/>
      </c>
      <c r="F47" s="277" t="str">
        <f>IF(入力!O46="","",入力!O46)</f>
        <v/>
      </c>
      <c r="G47" s="276" t="str">
        <f>IF(入力!P46="","",入力!P46)</f>
        <v/>
      </c>
      <c r="H47" s="276" t="str">
        <f>IF(入力!P46="","",入力!P46)</f>
        <v/>
      </c>
      <c r="I47" s="278"/>
      <c r="J47" s="266"/>
    </row>
    <row r="48" spans="1:10" ht="30" customHeight="1" x14ac:dyDescent="0.2">
      <c r="A48" s="266"/>
      <c r="B48" s="275">
        <v>3</v>
      </c>
      <c r="C48" s="276" t="str">
        <f>IF(入力!K47="","",入力!K47)</f>
        <v/>
      </c>
      <c r="D48" s="276" t="str">
        <f>IF(入力!M47="","",入力!M47)</f>
        <v/>
      </c>
      <c r="E48" s="276" t="str">
        <f>IF(入力!N47="","",入力!N47)</f>
        <v/>
      </c>
      <c r="F48" s="277" t="str">
        <f>IF(入力!O47="","",入力!O47)</f>
        <v/>
      </c>
      <c r="G48" s="276" t="str">
        <f>IF(入力!P47="","",入力!P47)</f>
        <v/>
      </c>
      <c r="H48" s="276" t="str">
        <f>IF(入力!P47="","",入力!P47)</f>
        <v/>
      </c>
      <c r="I48" s="278"/>
      <c r="J48" s="266"/>
    </row>
    <row r="49" spans="1:10" ht="30" customHeight="1" x14ac:dyDescent="0.2">
      <c r="A49" s="266"/>
      <c r="B49" s="275">
        <v>4</v>
      </c>
      <c r="C49" s="276" t="str">
        <f>IF(入力!K48="","",入力!K48)</f>
        <v/>
      </c>
      <c r="D49" s="276" t="str">
        <f>IF(入力!M48="","",入力!M48)</f>
        <v/>
      </c>
      <c r="E49" s="276" t="str">
        <f>IF(入力!N48="","",入力!N48)</f>
        <v/>
      </c>
      <c r="F49" s="277" t="str">
        <f>IF(入力!O48="","",入力!O48)</f>
        <v/>
      </c>
      <c r="G49" s="276" t="str">
        <f>IF(入力!P48="","",入力!P48)</f>
        <v/>
      </c>
      <c r="H49" s="276" t="str">
        <f>IF(入力!P48="","",入力!P48)</f>
        <v/>
      </c>
      <c r="I49" s="278"/>
      <c r="J49" s="266"/>
    </row>
    <row r="50" spans="1:10" ht="30" customHeight="1" x14ac:dyDescent="0.2">
      <c r="A50" s="266"/>
      <c r="B50" s="275">
        <v>5</v>
      </c>
      <c r="C50" s="276" t="str">
        <f>IF(入力!K49="","",入力!K49)</f>
        <v/>
      </c>
      <c r="D50" s="276" t="str">
        <f>IF(入力!M49="","",入力!M49)</f>
        <v/>
      </c>
      <c r="E50" s="276" t="str">
        <f>IF(入力!N49="","",入力!N49)</f>
        <v/>
      </c>
      <c r="F50" s="277" t="str">
        <f>IF(入力!O49="","",入力!O49)</f>
        <v/>
      </c>
      <c r="G50" s="276" t="str">
        <f>IF(入力!P49="","",入力!P49)</f>
        <v/>
      </c>
      <c r="H50" s="276" t="str">
        <f>IF(入力!P49="","",入力!P49)</f>
        <v/>
      </c>
      <c r="I50" s="278"/>
      <c r="J50" s="266"/>
    </row>
    <row r="51" spans="1:10" ht="30" customHeight="1" x14ac:dyDescent="0.2">
      <c r="A51" s="266"/>
      <c r="B51" s="275">
        <v>6</v>
      </c>
      <c r="C51" s="276" t="str">
        <f>IF(入力!K50="","",入力!K50)</f>
        <v/>
      </c>
      <c r="D51" s="276" t="str">
        <f>IF(入力!M50="","",入力!M50)</f>
        <v/>
      </c>
      <c r="E51" s="276" t="str">
        <f>IF(入力!N50="","",入力!N50)</f>
        <v/>
      </c>
      <c r="F51" s="277" t="str">
        <f>IF(入力!O50="","",入力!O50)</f>
        <v/>
      </c>
      <c r="G51" s="276" t="str">
        <f>IF(入力!P50="","",入力!P50)</f>
        <v/>
      </c>
      <c r="H51" s="276" t="str">
        <f>IF(入力!P50="","",入力!P50)</f>
        <v/>
      </c>
      <c r="I51" s="278"/>
      <c r="J51" s="266"/>
    </row>
    <row r="52" spans="1:10" ht="30" customHeight="1" x14ac:dyDescent="0.2">
      <c r="A52" s="266"/>
      <c r="B52" s="275">
        <v>7</v>
      </c>
      <c r="C52" s="276" t="str">
        <f>IF(入力!K51="","",入力!K51)</f>
        <v/>
      </c>
      <c r="D52" s="276" t="str">
        <f>IF(入力!M51="","",入力!M51)</f>
        <v/>
      </c>
      <c r="E52" s="276" t="str">
        <f>IF(入力!N51="","",入力!N51)</f>
        <v/>
      </c>
      <c r="F52" s="277" t="str">
        <f>IF(入力!O51="","",入力!O51)</f>
        <v/>
      </c>
      <c r="G52" s="276" t="str">
        <f>IF(入力!P51="","",入力!P51)</f>
        <v/>
      </c>
      <c r="H52" s="276" t="str">
        <f>IF(入力!P51="","",入力!P51)</f>
        <v/>
      </c>
      <c r="I52" s="278"/>
      <c r="J52" s="266"/>
    </row>
    <row r="53" spans="1:10" ht="30" customHeight="1" x14ac:dyDescent="0.2">
      <c r="A53" s="266"/>
      <c r="B53" s="275">
        <v>8</v>
      </c>
      <c r="C53" s="276" t="str">
        <f>IF(入力!K52="","",入力!K52)</f>
        <v/>
      </c>
      <c r="D53" s="276" t="str">
        <f>IF(入力!M52="","",入力!M52)</f>
        <v/>
      </c>
      <c r="E53" s="276" t="str">
        <f>IF(入力!N52="","",入力!N52)</f>
        <v/>
      </c>
      <c r="F53" s="277" t="str">
        <f>IF(入力!O52="","",入力!O52)</f>
        <v/>
      </c>
      <c r="G53" s="276" t="str">
        <f>IF(入力!P52="","",入力!P52)</f>
        <v/>
      </c>
      <c r="H53" s="276" t="str">
        <f>IF(入力!P52="","",入力!P52)</f>
        <v/>
      </c>
      <c r="I53" s="278"/>
      <c r="J53" s="266"/>
    </row>
    <row r="54" spans="1:10" ht="30" customHeight="1" thickBot="1" x14ac:dyDescent="0.25">
      <c r="A54" s="266"/>
      <c r="B54" s="275">
        <v>9</v>
      </c>
      <c r="C54" s="279" t="str">
        <f>IF(入力!K53="","",入力!K53)</f>
        <v/>
      </c>
      <c r="D54" s="279" t="str">
        <f>IF(入力!M53="","",入力!M53)</f>
        <v/>
      </c>
      <c r="E54" s="279" t="str">
        <f>IF(入力!N53="","",入力!N53)</f>
        <v/>
      </c>
      <c r="F54" s="280" t="str">
        <f>IF(入力!O53="","",入力!O53)</f>
        <v/>
      </c>
      <c r="G54" s="279" t="str">
        <f>IF(入力!P53="","",入力!P53)</f>
        <v/>
      </c>
      <c r="H54" s="279" t="str">
        <f>IF(入力!P53="","",入力!P53)</f>
        <v/>
      </c>
      <c r="I54" s="281"/>
      <c r="J54" s="266"/>
    </row>
    <row r="55" spans="1:10" ht="30" customHeight="1" thickBot="1" x14ac:dyDescent="0.25">
      <c r="A55" s="266"/>
      <c r="B55" s="481" t="s">
        <v>233</v>
      </c>
      <c r="C55" s="482"/>
      <c r="D55" s="282" t="str">
        <f>IF(入力!D13="","",入力!D13)</f>
        <v/>
      </c>
      <c r="E55" s="483"/>
      <c r="F55" s="484"/>
      <c r="G55" s="484"/>
      <c r="H55" s="484"/>
      <c r="I55" s="484"/>
      <c r="J55" s="266"/>
    </row>
    <row r="56" spans="1:10" ht="30" customHeight="1" thickBot="1" x14ac:dyDescent="0.25">
      <c r="A56" s="266"/>
      <c r="B56" s="487" t="s">
        <v>234</v>
      </c>
      <c r="C56" s="482"/>
      <c r="D56" s="282" t="str">
        <f>IF(入力!D12="","",入力!D12)</f>
        <v/>
      </c>
      <c r="E56" s="485"/>
      <c r="F56" s="486"/>
      <c r="G56" s="486"/>
      <c r="H56" s="486"/>
      <c r="I56" s="486"/>
      <c r="J56" s="266"/>
    </row>
    <row r="57" spans="1:10" ht="20.100000000000001" customHeight="1" thickBot="1" x14ac:dyDescent="0.25">
      <c r="A57" s="266"/>
      <c r="B57" s="16"/>
      <c r="C57" s="16"/>
      <c r="D57" s="16"/>
      <c r="E57" s="16"/>
      <c r="F57" s="16"/>
      <c r="G57" s="16"/>
      <c r="H57" s="16"/>
      <c r="I57" s="16"/>
      <c r="J57" s="266"/>
    </row>
    <row r="58" spans="1:10" ht="39.75" customHeight="1" thickTop="1" x14ac:dyDescent="0.2">
      <c r="A58" s="266"/>
      <c r="B58" s="15"/>
      <c r="C58" s="473" t="s">
        <v>235</v>
      </c>
      <c r="D58" s="474"/>
      <c r="E58" s="474"/>
      <c r="F58" s="474"/>
      <c r="G58" s="474"/>
      <c r="H58" s="475"/>
      <c r="I58" s="1"/>
      <c r="J58" s="266"/>
    </row>
    <row r="59" spans="1:10" ht="15" customHeight="1" x14ac:dyDescent="0.2">
      <c r="A59" s="266"/>
      <c r="B59" s="16"/>
      <c r="C59" s="283"/>
      <c r="D59" s="284" t="s">
        <v>40</v>
      </c>
      <c r="E59" s="476" t="str">
        <f>IF(入力!D12="","",入力!D12)</f>
        <v/>
      </c>
      <c r="F59" s="476" t="s">
        <v>179</v>
      </c>
      <c r="G59" s="30" t="s">
        <v>41</v>
      </c>
      <c r="H59" s="285"/>
      <c r="I59" s="30"/>
      <c r="J59" s="266"/>
    </row>
    <row r="60" spans="1:10" ht="13.5" customHeight="1" x14ac:dyDescent="0.2">
      <c r="A60" s="266"/>
      <c r="B60" s="16"/>
      <c r="C60" s="283"/>
      <c r="D60" s="31" t="s">
        <v>42</v>
      </c>
      <c r="E60" s="31"/>
      <c r="F60" s="31"/>
      <c r="G60" s="31"/>
      <c r="H60" s="286"/>
      <c r="I60" s="31"/>
      <c r="J60" s="266"/>
    </row>
    <row r="61" spans="1:10" ht="13.5" customHeight="1" thickBot="1" x14ac:dyDescent="0.25">
      <c r="A61" s="266"/>
      <c r="B61" s="16"/>
      <c r="C61" s="287"/>
      <c r="D61" s="288"/>
      <c r="E61" s="288"/>
      <c r="F61" s="288"/>
      <c r="G61" s="288"/>
      <c r="H61" s="289"/>
      <c r="I61" s="31"/>
      <c r="J61" s="266"/>
    </row>
    <row r="62" spans="1:10" ht="13.8" thickTop="1" x14ac:dyDescent="0.2">
      <c r="A62" s="266"/>
      <c r="B62" s="266"/>
      <c r="C62" s="266"/>
      <c r="D62" s="266"/>
      <c r="E62" s="266"/>
      <c r="F62" s="266"/>
      <c r="G62" s="266"/>
      <c r="H62" s="266"/>
      <c r="I62" s="266"/>
      <c r="J62" s="266"/>
    </row>
  </sheetData>
  <sheetProtection selectLockedCells="1" selectUnlockedCells="1"/>
  <mergeCells count="29">
    <mergeCell ref="A1:A31"/>
    <mergeCell ref="B1:I1"/>
    <mergeCell ref="B5:F5"/>
    <mergeCell ref="J1:J31"/>
    <mergeCell ref="B4:I4"/>
    <mergeCell ref="B6:F6"/>
    <mergeCell ref="F7:G7"/>
    <mergeCell ref="F9:G10"/>
    <mergeCell ref="H9:H10"/>
    <mergeCell ref="B12:I12"/>
    <mergeCell ref="B25:C25"/>
    <mergeCell ref="E25:I26"/>
    <mergeCell ref="B26:C26"/>
    <mergeCell ref="C28:H28"/>
    <mergeCell ref="E29:F29"/>
    <mergeCell ref="F8:G8"/>
    <mergeCell ref="B34:I34"/>
    <mergeCell ref="B36:F36"/>
    <mergeCell ref="F37:G37"/>
    <mergeCell ref="F38:G38"/>
    <mergeCell ref="B35:F35"/>
    <mergeCell ref="C58:H58"/>
    <mergeCell ref="E59:F59"/>
    <mergeCell ref="F39:G40"/>
    <mergeCell ref="H39:H40"/>
    <mergeCell ref="B42:I42"/>
    <mergeCell ref="B55:C55"/>
    <mergeCell ref="E55:I56"/>
    <mergeCell ref="B56:C56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rowBreaks count="1" manualBreakCount="1">
    <brk id="31" min="1" max="8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</sheetPr>
  <dimension ref="A1:J82"/>
  <sheetViews>
    <sheetView zoomScaleNormal="100" workbookViewId="0">
      <selection activeCell="M74" sqref="M74"/>
    </sheetView>
  </sheetViews>
  <sheetFormatPr defaultColWidth="8.69140625" defaultRowHeight="13.2" x14ac:dyDescent="0.2"/>
  <cols>
    <col min="1" max="1" width="2.61328125" style="1" customWidth="1"/>
    <col min="2" max="2" width="3.61328125" style="1" customWidth="1"/>
    <col min="3" max="3" width="8.61328125" style="1" customWidth="1"/>
    <col min="4" max="4" width="16.61328125" style="1" customWidth="1"/>
    <col min="5" max="5" width="5.61328125" style="1" customWidth="1"/>
    <col min="6" max="6" width="10.61328125" style="1" customWidth="1"/>
    <col min="7" max="8" width="4.921875" style="1" customWidth="1"/>
    <col min="9" max="9" width="6.61328125" style="1" customWidth="1"/>
    <col min="10" max="16384" width="8.69140625" style="1"/>
  </cols>
  <sheetData>
    <row r="1" spans="1:10" ht="69.900000000000006" customHeight="1" x14ac:dyDescent="0.2">
      <c r="A1" s="496"/>
      <c r="B1" s="501" t="s">
        <v>30</v>
      </c>
      <c r="C1" s="501"/>
      <c r="D1" s="501"/>
      <c r="E1" s="501"/>
      <c r="F1" s="501"/>
      <c r="G1" s="501"/>
      <c r="H1" s="501"/>
      <c r="I1" s="501"/>
      <c r="J1" s="310"/>
    </row>
    <row r="2" spans="1:10" ht="16.2" x14ac:dyDescent="0.2">
      <c r="A2" s="496"/>
      <c r="B2" s="15"/>
      <c r="C2" s="15"/>
      <c r="D2" s="15"/>
      <c r="E2" s="15"/>
      <c r="F2" s="15"/>
      <c r="G2" s="15"/>
      <c r="I2" s="17" t="s">
        <v>8</v>
      </c>
      <c r="J2" s="310"/>
    </row>
    <row r="3" spans="1:10" s="29" customFormat="1" ht="10.199999999999999" hidden="1" customHeight="1" x14ac:dyDescent="0.2">
      <c r="A3" s="496"/>
      <c r="B3" s="16"/>
      <c r="C3" s="16"/>
      <c r="D3" s="16"/>
      <c r="E3" s="16"/>
      <c r="F3" s="16"/>
      <c r="G3" s="16"/>
      <c r="H3" s="16"/>
      <c r="I3" s="16"/>
      <c r="J3" s="310"/>
    </row>
    <row r="4" spans="1:10" s="29" customFormat="1" ht="60.6" customHeight="1" x14ac:dyDescent="0.2">
      <c r="A4" s="496"/>
      <c r="B4" s="494" t="e" vm="1">
        <f ca="1">基本事項入力!C17</f>
        <v>#VALUE!</v>
      </c>
      <c r="C4" s="494"/>
      <c r="D4" s="494"/>
      <c r="E4" s="494"/>
      <c r="F4" s="494"/>
      <c r="G4" s="494"/>
      <c r="H4" s="495"/>
      <c r="I4" s="495"/>
      <c r="J4" s="310"/>
    </row>
    <row r="5" spans="1:10" s="29" customFormat="1" ht="33.6" customHeight="1" x14ac:dyDescent="0.2">
      <c r="A5" s="496"/>
      <c r="B5" s="490" t="str">
        <f>基本事項入力!C18</f>
        <v>岐阜県高等学校体育連盟
会　　長 　 上 田　和 伸  様</v>
      </c>
      <c r="C5" s="490"/>
      <c r="D5" s="490"/>
      <c r="E5" s="490"/>
      <c r="F5" s="490"/>
      <c r="G5" s="16"/>
      <c r="H5" s="16"/>
      <c r="I5" s="16"/>
      <c r="J5" s="310"/>
    </row>
    <row r="6" spans="1:10" s="29" customFormat="1" ht="50.4" customHeight="1" x14ac:dyDescent="0.2">
      <c r="A6" s="496"/>
      <c r="B6" s="490" t="e" vm="1">
        <f ca="1">基本事項入力!C19</f>
        <v>#VALUE!</v>
      </c>
      <c r="C6" s="490"/>
      <c r="D6" s="490"/>
      <c r="E6" s="490"/>
      <c r="F6" s="490"/>
      <c r="G6" s="16"/>
      <c r="H6" s="16"/>
      <c r="I6" s="16"/>
      <c r="J6" s="310"/>
    </row>
    <row r="7" spans="1:10" ht="9.9" customHeight="1" x14ac:dyDescent="0.2">
      <c r="A7" s="496"/>
      <c r="B7" s="15"/>
      <c r="C7" s="15"/>
      <c r="D7" s="15"/>
      <c r="E7" s="15"/>
      <c r="F7" s="15"/>
      <c r="G7" s="15"/>
      <c r="H7" s="15"/>
      <c r="I7" s="15"/>
      <c r="J7" s="310"/>
    </row>
    <row r="8" spans="1:10" ht="24" customHeight="1" x14ac:dyDescent="0.2">
      <c r="A8" s="496"/>
      <c r="B8" s="15"/>
      <c r="C8" s="15"/>
      <c r="D8" s="15"/>
      <c r="E8" s="19" t="s">
        <v>31</v>
      </c>
      <c r="F8" s="477">
        <f>INDEX(DATA,2,3)</f>
        <v>0</v>
      </c>
      <c r="G8" s="395"/>
      <c r="H8" s="30" t="s">
        <v>4</v>
      </c>
      <c r="I8" s="15"/>
      <c r="J8" s="310"/>
    </row>
    <row r="9" spans="1:10" ht="24" customHeight="1" x14ac:dyDescent="0.2">
      <c r="A9" s="496"/>
      <c r="B9" s="15"/>
      <c r="C9" s="15"/>
      <c r="D9" s="15"/>
      <c r="E9" s="19" t="s">
        <v>32</v>
      </c>
      <c r="F9" s="477">
        <f>INDEX(DATA,3,3)</f>
        <v>0</v>
      </c>
      <c r="G9" s="395"/>
      <c r="H9" s="15" t="s">
        <v>33</v>
      </c>
      <c r="I9" s="15"/>
      <c r="J9" s="310"/>
    </row>
    <row r="10" spans="1:10" ht="14.1" customHeight="1" x14ac:dyDescent="0.2">
      <c r="A10" s="496"/>
      <c r="B10" s="15"/>
      <c r="C10" s="15"/>
      <c r="D10" s="15"/>
      <c r="E10" s="19" t="s">
        <v>34</v>
      </c>
      <c r="F10" s="477">
        <f>INDEX(DATA,4,3)</f>
        <v>0</v>
      </c>
      <c r="G10" s="395"/>
      <c r="H10" s="497" t="s">
        <v>33</v>
      </c>
      <c r="I10" s="15"/>
      <c r="J10" s="310"/>
    </row>
    <row r="11" spans="1:10" ht="9.9" customHeight="1" x14ac:dyDescent="0.2">
      <c r="A11" s="496"/>
      <c r="B11" s="15"/>
      <c r="C11" s="15"/>
      <c r="D11" s="15"/>
      <c r="E11" s="20" t="s">
        <v>35</v>
      </c>
      <c r="F11" s="395"/>
      <c r="G11" s="395"/>
      <c r="H11" s="497"/>
      <c r="I11" s="15"/>
      <c r="J11" s="310"/>
    </row>
    <row r="12" spans="1:10" ht="9.9" customHeight="1" x14ac:dyDescent="0.2">
      <c r="A12" s="496"/>
      <c r="B12" s="15"/>
      <c r="C12" s="15"/>
      <c r="D12" s="15"/>
      <c r="E12" s="15"/>
      <c r="F12" s="15"/>
      <c r="G12" s="15"/>
      <c r="H12" s="15"/>
      <c r="I12" s="15"/>
      <c r="J12" s="310"/>
    </row>
    <row r="13" spans="1:10" x14ac:dyDescent="0.2">
      <c r="A13" s="496"/>
      <c r="B13" s="498" t="s">
        <v>36</v>
      </c>
      <c r="C13" s="498"/>
      <c r="D13" s="498"/>
      <c r="E13" s="498"/>
      <c r="F13" s="498"/>
      <c r="G13" s="498"/>
      <c r="H13" s="498"/>
      <c r="I13" s="18"/>
      <c r="J13" s="310"/>
    </row>
    <row r="14" spans="1:10" ht="9.9" customHeight="1" x14ac:dyDescent="0.2">
      <c r="A14" s="496"/>
      <c r="B14" s="15"/>
      <c r="C14" s="15"/>
      <c r="D14" s="15"/>
      <c r="E14" s="15"/>
      <c r="F14" s="15"/>
      <c r="G14" s="15"/>
      <c r="H14" s="15"/>
      <c r="I14" s="15"/>
      <c r="J14" s="310"/>
    </row>
    <row r="15" spans="1:10" ht="16.8" thickBot="1" x14ac:dyDescent="0.25">
      <c r="A15" s="496"/>
      <c r="B15" s="32" t="s">
        <v>8</v>
      </c>
      <c r="C15" s="15"/>
      <c r="D15" s="15"/>
      <c r="E15" s="15"/>
      <c r="F15" s="15"/>
      <c r="G15" s="15"/>
      <c r="H15" s="15"/>
      <c r="I15" s="15"/>
      <c r="J15" s="310"/>
    </row>
    <row r="16" spans="1:10" ht="30" customHeight="1" x14ac:dyDescent="0.2">
      <c r="A16" s="496"/>
      <c r="B16" s="33" t="s">
        <v>15</v>
      </c>
      <c r="C16" s="34" t="s">
        <v>37</v>
      </c>
      <c r="D16" s="35" t="s">
        <v>38</v>
      </c>
      <c r="E16" s="35" t="s">
        <v>18</v>
      </c>
      <c r="F16" s="35" t="s">
        <v>39</v>
      </c>
      <c r="G16" s="272" t="s">
        <v>230</v>
      </c>
      <c r="H16" s="272" t="s">
        <v>231</v>
      </c>
      <c r="I16" s="274" t="s">
        <v>232</v>
      </c>
      <c r="J16" s="310"/>
    </row>
    <row r="17" spans="1:10" ht="24.9" customHeight="1" x14ac:dyDescent="0.2">
      <c r="A17" s="496"/>
      <c r="B17" s="37">
        <v>1</v>
      </c>
      <c r="C17" s="26" t="str">
        <f>IF(入力!C58="","",入力!C58)</f>
        <v/>
      </c>
      <c r="D17" s="27" t="str">
        <f>IF(入力!E58="","",入力!E58)</f>
        <v/>
      </c>
      <c r="E17" s="26" t="str">
        <f>IF(入力!F58="","",入力!F58)</f>
        <v/>
      </c>
      <c r="F17" s="28" t="str">
        <f>IF(入力!G58="","",入力!G58)</f>
        <v/>
      </c>
      <c r="G17" s="26" t="str">
        <f>IF(入力!H58="","",入力!H58)</f>
        <v/>
      </c>
      <c r="H17" s="26" t="str">
        <f>IF(入力!H58="","",入力!H58)</f>
        <v/>
      </c>
      <c r="I17" s="38"/>
      <c r="J17" s="310"/>
    </row>
    <row r="18" spans="1:10" ht="24.9" customHeight="1" x14ac:dyDescent="0.2">
      <c r="A18" s="496"/>
      <c r="B18" s="37" t="str">
        <f>IF(入力!B59="","",B17+1)</f>
        <v/>
      </c>
      <c r="C18" s="26" t="str">
        <f>IF(入力!C59="","",入力!C59)</f>
        <v/>
      </c>
      <c r="D18" s="27" t="str">
        <f>IF(入力!E59="","",入力!E59)</f>
        <v/>
      </c>
      <c r="E18" s="26" t="str">
        <f>IF(入力!F59="","",入力!F59)</f>
        <v/>
      </c>
      <c r="F18" s="28" t="str">
        <f>IF(入力!G59="","",入力!G59)</f>
        <v/>
      </c>
      <c r="G18" s="26" t="str">
        <f>IF(入力!H59="","",入力!H59)</f>
        <v/>
      </c>
      <c r="H18" s="26" t="str">
        <f>IF(入力!H59="","",入力!H59)</f>
        <v/>
      </c>
      <c r="I18" s="38"/>
      <c r="J18" s="310"/>
    </row>
    <row r="19" spans="1:10" ht="24.9" customHeight="1" x14ac:dyDescent="0.2">
      <c r="A19" s="496"/>
      <c r="B19" s="37" t="str">
        <f>IF(入力!B60="","",B18+1)</f>
        <v/>
      </c>
      <c r="C19" s="26" t="str">
        <f>IF(入力!C60="","",入力!C60)</f>
        <v/>
      </c>
      <c r="D19" s="27" t="str">
        <f>IF(入力!E60="","",入力!E60)</f>
        <v/>
      </c>
      <c r="E19" s="26" t="str">
        <f>IF(入力!F60="","",入力!F60)</f>
        <v/>
      </c>
      <c r="F19" s="28" t="str">
        <f>IF(入力!G60="","",入力!G60)</f>
        <v/>
      </c>
      <c r="G19" s="26" t="str">
        <f>IF(入力!H60="","",入力!H60)</f>
        <v/>
      </c>
      <c r="H19" s="26" t="str">
        <f>IF(入力!H60="","",入力!H60)</f>
        <v/>
      </c>
      <c r="I19" s="38"/>
      <c r="J19" s="310"/>
    </row>
    <row r="20" spans="1:10" ht="24.9" customHeight="1" x14ac:dyDescent="0.2">
      <c r="A20" s="496"/>
      <c r="B20" s="37" t="str">
        <f>IF(入力!B61="","",B19+1)</f>
        <v/>
      </c>
      <c r="C20" s="26" t="str">
        <f>IF(入力!C61="","",入力!C61)</f>
        <v/>
      </c>
      <c r="D20" s="27" t="str">
        <f>IF(入力!E61="","",入力!E61)</f>
        <v/>
      </c>
      <c r="E20" s="26" t="str">
        <f>IF(入力!F61="","",入力!F61)</f>
        <v/>
      </c>
      <c r="F20" s="28" t="str">
        <f>IF(入力!G61="","",入力!G61)</f>
        <v/>
      </c>
      <c r="G20" s="26" t="str">
        <f>IF(入力!H61="","",入力!H61)</f>
        <v/>
      </c>
      <c r="H20" s="26" t="str">
        <f>IF(入力!H61="","",入力!H61)</f>
        <v/>
      </c>
      <c r="I20" s="38"/>
      <c r="J20" s="310"/>
    </row>
    <row r="21" spans="1:10" ht="24.9" customHeight="1" x14ac:dyDescent="0.2">
      <c r="A21" s="496"/>
      <c r="B21" s="37" t="str">
        <f>IF(入力!B62="","",B20+1)</f>
        <v/>
      </c>
      <c r="C21" s="26" t="str">
        <f>IF(入力!C62="","",入力!C62)</f>
        <v/>
      </c>
      <c r="D21" s="27" t="str">
        <f>IF(入力!E62="","",入力!E62)</f>
        <v/>
      </c>
      <c r="E21" s="26" t="str">
        <f>IF(入力!F62="","",入力!F62)</f>
        <v/>
      </c>
      <c r="F21" s="28" t="str">
        <f>IF(入力!G62="","",入力!G62)</f>
        <v/>
      </c>
      <c r="G21" s="26" t="str">
        <f>IF(入力!H62="","",入力!H62)</f>
        <v/>
      </c>
      <c r="H21" s="26" t="str">
        <f>IF(入力!H62="","",入力!H62)</f>
        <v/>
      </c>
      <c r="I21" s="38"/>
      <c r="J21" s="310"/>
    </row>
    <row r="22" spans="1:10" ht="24.9" customHeight="1" x14ac:dyDescent="0.2">
      <c r="A22" s="496"/>
      <c r="B22" s="37" t="str">
        <f>IF(入力!B63="","",B21+1)</f>
        <v/>
      </c>
      <c r="C22" s="26" t="str">
        <f>IF(入力!C63="","",入力!C63)</f>
        <v/>
      </c>
      <c r="D22" s="27" t="str">
        <f>IF(入力!E63="","",入力!E63)</f>
        <v/>
      </c>
      <c r="E22" s="26" t="str">
        <f>IF(入力!F63="","",入力!F63)</f>
        <v/>
      </c>
      <c r="F22" s="28" t="str">
        <f>IF(入力!G63="","",入力!G63)</f>
        <v/>
      </c>
      <c r="G22" s="26" t="str">
        <f>IF(入力!H63="","",入力!H63)</f>
        <v/>
      </c>
      <c r="H22" s="26" t="str">
        <f>IF(入力!H63="","",入力!H63)</f>
        <v/>
      </c>
      <c r="I22" s="38"/>
      <c r="J22" s="310"/>
    </row>
    <row r="23" spans="1:10" ht="24.9" customHeight="1" x14ac:dyDescent="0.2">
      <c r="A23" s="496"/>
      <c r="B23" s="37" t="str">
        <f>IF(入力!B64="","",B22+1)</f>
        <v/>
      </c>
      <c r="C23" s="26" t="str">
        <f>IF(入力!C64="","",入力!C64)</f>
        <v/>
      </c>
      <c r="D23" s="27" t="str">
        <f>IF(入力!E64="","",入力!E64)</f>
        <v/>
      </c>
      <c r="E23" s="26" t="str">
        <f>IF(入力!F64="","",入力!F64)</f>
        <v/>
      </c>
      <c r="F23" s="28" t="str">
        <f>IF(入力!G64="","",入力!G64)</f>
        <v/>
      </c>
      <c r="G23" s="26" t="str">
        <f>IF(入力!H64="","",入力!H64)</f>
        <v/>
      </c>
      <c r="H23" s="26" t="str">
        <f>IF(入力!H64="","",入力!H64)</f>
        <v/>
      </c>
      <c r="I23" s="38"/>
      <c r="J23" s="310"/>
    </row>
    <row r="24" spans="1:10" ht="24.9" customHeight="1" x14ac:dyDescent="0.2">
      <c r="A24" s="496"/>
      <c r="B24" s="37" t="str">
        <f>IF(入力!B65="","",B23+1)</f>
        <v/>
      </c>
      <c r="C24" s="26" t="str">
        <f>IF(入力!C65="","",入力!C65)</f>
        <v/>
      </c>
      <c r="D24" s="27" t="str">
        <f>IF(入力!E65="","",入力!E65)</f>
        <v/>
      </c>
      <c r="E24" s="26" t="str">
        <f>IF(入力!F65="","",入力!F65)</f>
        <v/>
      </c>
      <c r="F24" s="28" t="str">
        <f>IF(入力!G65="","",入力!G65)</f>
        <v/>
      </c>
      <c r="G24" s="26" t="str">
        <f>IF(入力!H65="","",入力!H65)</f>
        <v/>
      </c>
      <c r="H24" s="26" t="str">
        <f>IF(入力!H65="","",入力!H65)</f>
        <v/>
      </c>
      <c r="I24" s="38"/>
      <c r="J24" s="310"/>
    </row>
    <row r="25" spans="1:10" ht="24.9" customHeight="1" x14ac:dyDescent="0.2">
      <c r="A25" s="496"/>
      <c r="B25" s="37" t="str">
        <f>IF(入力!B66="","",B24+1)</f>
        <v/>
      </c>
      <c r="C25" s="26" t="str">
        <f>IF(入力!C66="","",入力!C66)</f>
        <v/>
      </c>
      <c r="D25" s="27" t="str">
        <f>IF(入力!E66="","",入力!E66)</f>
        <v/>
      </c>
      <c r="E25" s="26" t="str">
        <f>IF(入力!F66="","",入力!F66)</f>
        <v/>
      </c>
      <c r="F25" s="28" t="str">
        <f>IF(入力!G66="","",入力!G66)</f>
        <v/>
      </c>
      <c r="G25" s="26" t="str">
        <f>IF(入力!H66="","",入力!H66)</f>
        <v/>
      </c>
      <c r="H25" s="26" t="str">
        <f>IF(入力!H66="","",入力!H66)</f>
        <v/>
      </c>
      <c r="I25" s="38"/>
      <c r="J25" s="310"/>
    </row>
    <row r="26" spans="1:10" ht="24.9" customHeight="1" x14ac:dyDescent="0.2">
      <c r="A26" s="496"/>
      <c r="B26" s="37" t="str">
        <f>IF(入力!B67="","",B25+1)</f>
        <v/>
      </c>
      <c r="C26" s="26" t="str">
        <f>IF(入力!C67="","",入力!C67)</f>
        <v/>
      </c>
      <c r="D26" s="27" t="str">
        <f>IF(入力!E67="","",入力!E67)</f>
        <v/>
      </c>
      <c r="E26" s="26" t="str">
        <f>IF(入力!F67="","",入力!F67)</f>
        <v/>
      </c>
      <c r="F26" s="28" t="str">
        <f>IF(入力!G67="","",入力!G67)</f>
        <v/>
      </c>
      <c r="G26" s="26" t="str">
        <f>IF(入力!H67="","",入力!H67)</f>
        <v/>
      </c>
      <c r="H26" s="26" t="str">
        <f>IF(入力!H67="","",入力!H67)</f>
        <v/>
      </c>
      <c r="I26" s="38"/>
      <c r="J26" s="310"/>
    </row>
    <row r="27" spans="1:10" ht="24.9" customHeight="1" x14ac:dyDescent="0.2">
      <c r="A27" s="496"/>
      <c r="B27" s="47" t="str">
        <f>IF(入力!B68="","",B26+1)</f>
        <v/>
      </c>
      <c r="C27" s="26" t="str">
        <f>IF(入力!C68="","",入力!C68)</f>
        <v/>
      </c>
      <c r="D27" s="27" t="str">
        <f>IF(入力!E68="","",入力!E68)</f>
        <v/>
      </c>
      <c r="E27" s="26" t="str">
        <f>IF(入力!F68="","",入力!F68)</f>
        <v/>
      </c>
      <c r="F27" s="28" t="str">
        <f>IF(入力!G68="","",入力!G68)</f>
        <v/>
      </c>
      <c r="G27" s="26" t="str">
        <f>IF(入力!H68="","",入力!H68)</f>
        <v/>
      </c>
      <c r="H27" s="26" t="str">
        <f>IF(入力!H68="","",入力!H68)</f>
        <v/>
      </c>
      <c r="I27" s="38"/>
      <c r="J27" s="310"/>
    </row>
    <row r="28" spans="1:10" ht="24.9" customHeight="1" x14ac:dyDescent="0.2">
      <c r="A28" s="496"/>
      <c r="B28" s="47" t="str">
        <f>IF(入力!B69="","",B27+1)</f>
        <v/>
      </c>
      <c r="C28" s="26" t="str">
        <f>IF(入力!C69="","",入力!C69)</f>
        <v/>
      </c>
      <c r="D28" s="27" t="str">
        <f>IF(入力!E69="","",入力!E69)</f>
        <v/>
      </c>
      <c r="E28" s="26" t="str">
        <f>IF(入力!F69="","",入力!F69)</f>
        <v/>
      </c>
      <c r="F28" s="28" t="str">
        <f>IF(入力!G69="","",入力!G69)</f>
        <v/>
      </c>
      <c r="G28" s="26" t="str">
        <f>IF(入力!H69="","",入力!H69)</f>
        <v/>
      </c>
      <c r="H28" s="26" t="str">
        <f>IF(入力!H69="","",入力!H69)</f>
        <v/>
      </c>
      <c r="I28" s="38"/>
      <c r="J28" s="310"/>
    </row>
    <row r="29" spans="1:10" ht="24.9" customHeight="1" x14ac:dyDescent="0.2">
      <c r="A29" s="496"/>
      <c r="B29" s="47" t="str">
        <f>IF(入力!B70="","",B28+1)</f>
        <v/>
      </c>
      <c r="C29" s="26" t="str">
        <f>IF(入力!C70="","",入力!C70)</f>
        <v/>
      </c>
      <c r="D29" s="27" t="str">
        <f>IF(入力!E70="","",入力!E70)</f>
        <v/>
      </c>
      <c r="E29" s="26" t="str">
        <f>IF(入力!F70="","",入力!F70)</f>
        <v/>
      </c>
      <c r="F29" s="28" t="str">
        <f>IF(入力!G70="","",入力!G70)</f>
        <v/>
      </c>
      <c r="G29" s="26" t="str">
        <f>IF(入力!H70="","",入力!H70)</f>
        <v/>
      </c>
      <c r="H29" s="26" t="str">
        <f>IF(入力!H70="","",入力!H70)</f>
        <v/>
      </c>
      <c r="I29" s="38"/>
      <c r="J29" s="310"/>
    </row>
    <row r="30" spans="1:10" ht="24.9" customHeight="1" x14ac:dyDescent="0.2">
      <c r="A30" s="496"/>
      <c r="B30" s="47" t="str">
        <f>IF(入力!B71="","",B29+1)</f>
        <v/>
      </c>
      <c r="C30" s="26" t="str">
        <f>IF(入力!C71="","",入力!C71)</f>
        <v/>
      </c>
      <c r="D30" s="27" t="str">
        <f>IF(入力!E71="","",入力!E71)</f>
        <v/>
      </c>
      <c r="E30" s="26" t="str">
        <f>IF(入力!F71="","",入力!F71)</f>
        <v/>
      </c>
      <c r="F30" s="28" t="str">
        <f>IF(入力!G71="","",入力!G71)</f>
        <v/>
      </c>
      <c r="G30" s="26" t="str">
        <f>IF(入力!H71="","",入力!H71)</f>
        <v/>
      </c>
      <c r="H30" s="26" t="str">
        <f>IF(入力!H71="","",入力!H71)</f>
        <v/>
      </c>
      <c r="I30" s="38"/>
      <c r="J30" s="310"/>
    </row>
    <row r="31" spans="1:10" ht="24.9" customHeight="1" x14ac:dyDescent="0.2">
      <c r="A31" s="496"/>
      <c r="B31" s="47" t="str">
        <f>IF(入力!B72="","",B30+1)</f>
        <v/>
      </c>
      <c r="C31" s="26" t="str">
        <f>IF(入力!C72="","",入力!C72)</f>
        <v/>
      </c>
      <c r="D31" s="27" t="str">
        <f>IF(入力!E72="","",入力!E72)</f>
        <v/>
      </c>
      <c r="E31" s="26" t="str">
        <f>IF(入力!F72="","",入力!F72)</f>
        <v/>
      </c>
      <c r="F31" s="28" t="str">
        <f>IF(入力!G72="","",入力!G72)</f>
        <v/>
      </c>
      <c r="G31" s="26" t="str">
        <f>IF(入力!H72="","",入力!H72)</f>
        <v/>
      </c>
      <c r="H31" s="26" t="str">
        <f>IF(入力!H72="","",入力!H72)</f>
        <v/>
      </c>
      <c r="I31" s="38"/>
      <c r="J31" s="310"/>
    </row>
    <row r="32" spans="1:10" ht="24.9" customHeight="1" x14ac:dyDescent="0.2">
      <c r="A32" s="496"/>
      <c r="B32" s="47" t="str">
        <f>IF(入力!B73="","",B31+1)</f>
        <v/>
      </c>
      <c r="C32" s="26" t="str">
        <f>IF(入力!C73="","",入力!C73)</f>
        <v/>
      </c>
      <c r="D32" s="27" t="str">
        <f>IF(入力!E73="","",入力!E73)</f>
        <v/>
      </c>
      <c r="E32" s="26" t="str">
        <f>IF(入力!F73="","",入力!F73)</f>
        <v/>
      </c>
      <c r="F32" s="28" t="str">
        <f>IF(入力!G73="","",入力!G73)</f>
        <v/>
      </c>
      <c r="G32" s="26" t="str">
        <f>IF(入力!H73="","",入力!H73)</f>
        <v/>
      </c>
      <c r="H32" s="26" t="str">
        <f>IF(入力!H73="","",入力!H73)</f>
        <v/>
      </c>
      <c r="I32" s="38"/>
      <c r="J32" s="310"/>
    </row>
    <row r="33" spans="1:10" ht="24.9" customHeight="1" x14ac:dyDescent="0.2">
      <c r="A33" s="496"/>
      <c r="B33" s="47" t="str">
        <f>IF(入力!B74="","",B32+1)</f>
        <v/>
      </c>
      <c r="C33" s="26" t="str">
        <f>IF(入力!C74="","",入力!C74)</f>
        <v/>
      </c>
      <c r="D33" s="27" t="str">
        <f>IF(入力!E74="","",入力!E74)</f>
        <v/>
      </c>
      <c r="E33" s="26" t="str">
        <f>IF(入力!F74="","",入力!F74)</f>
        <v/>
      </c>
      <c r="F33" s="28" t="str">
        <f>IF(入力!G74="","",入力!G74)</f>
        <v/>
      </c>
      <c r="G33" s="26" t="str">
        <f>IF(入力!H74="","",入力!H74)</f>
        <v/>
      </c>
      <c r="H33" s="26" t="str">
        <f>IF(入力!H74="","",入力!H74)</f>
        <v/>
      </c>
      <c r="I33" s="38"/>
      <c r="J33" s="310"/>
    </row>
    <row r="34" spans="1:10" ht="24.9" customHeight="1" x14ac:dyDescent="0.2">
      <c r="A34" s="496"/>
      <c r="B34" s="47" t="str">
        <f>IF(入力!B75="","",B33+1)</f>
        <v/>
      </c>
      <c r="C34" s="26" t="str">
        <f>IF(入力!C75="","",入力!C75)</f>
        <v/>
      </c>
      <c r="D34" s="27" t="str">
        <f>IF(入力!E75="","",入力!E75)</f>
        <v/>
      </c>
      <c r="E34" s="26" t="str">
        <f>IF(入力!F75="","",入力!F75)</f>
        <v/>
      </c>
      <c r="F34" s="28" t="str">
        <f>IF(入力!G75="","",入力!G75)</f>
        <v/>
      </c>
      <c r="G34" s="26" t="str">
        <f>IF(入力!H75="","",入力!H75)</f>
        <v/>
      </c>
      <c r="H34" s="26" t="str">
        <f>IF(入力!H75="","",入力!H75)</f>
        <v/>
      </c>
      <c r="I34" s="38"/>
      <c r="J34" s="310"/>
    </row>
    <row r="35" spans="1:10" ht="24.9" customHeight="1" x14ac:dyDescent="0.2">
      <c r="A35" s="496"/>
      <c r="B35" s="47" t="str">
        <f>IF(入力!B76="","",B34+1)</f>
        <v/>
      </c>
      <c r="C35" s="26" t="str">
        <f>IF(入力!C76="","",入力!C76)</f>
        <v/>
      </c>
      <c r="D35" s="27" t="str">
        <f>IF(入力!E76="","",入力!E76)</f>
        <v/>
      </c>
      <c r="E35" s="26" t="str">
        <f>IF(入力!F76="","",入力!F76)</f>
        <v/>
      </c>
      <c r="F35" s="28" t="str">
        <f>IF(入力!G76="","",入力!G76)</f>
        <v/>
      </c>
      <c r="G35" s="26" t="str">
        <f>IF(入力!H76="","",入力!H76)</f>
        <v/>
      </c>
      <c r="H35" s="26" t="str">
        <f>IF(入力!H76="","",入力!H76)</f>
        <v/>
      </c>
      <c r="I35" s="38"/>
      <c r="J35" s="310"/>
    </row>
    <row r="36" spans="1:10" ht="24.9" customHeight="1" thickBot="1" x14ac:dyDescent="0.25">
      <c r="A36" s="496"/>
      <c r="B36" s="48" t="str">
        <f>IF(入力!B77="","",B35+1)</f>
        <v/>
      </c>
      <c r="C36" s="39" t="str">
        <f>IF(入力!C77="","",入力!C77)</f>
        <v/>
      </c>
      <c r="D36" s="40" t="str">
        <f>IF(入力!E77="","",入力!E77)</f>
        <v/>
      </c>
      <c r="E36" s="39" t="str">
        <f>IF(入力!F77="","",入力!F77)</f>
        <v/>
      </c>
      <c r="F36" s="41" t="str">
        <f>IF(入力!G77="","",入力!G77)</f>
        <v/>
      </c>
      <c r="G36" s="39" t="str">
        <f>IF(入力!H77="","",入力!H77)</f>
        <v/>
      </c>
      <c r="H36" s="39" t="str">
        <f>IF(入力!H77="","",入力!H77)</f>
        <v/>
      </c>
      <c r="I36" s="42"/>
      <c r="J36" s="310"/>
    </row>
    <row r="37" spans="1:10" s="29" customFormat="1" ht="11.4" customHeight="1" thickBot="1" x14ac:dyDescent="0.25">
      <c r="A37" s="496"/>
      <c r="B37" s="16"/>
      <c r="C37" s="16"/>
      <c r="D37" s="16"/>
      <c r="E37" s="16"/>
      <c r="F37" s="16"/>
      <c r="G37" s="16"/>
      <c r="H37" s="15"/>
      <c r="I37" s="15"/>
      <c r="J37" s="310"/>
    </row>
    <row r="38" spans="1:10" s="29" customFormat="1" ht="18" customHeight="1" thickTop="1" x14ac:dyDescent="0.2">
      <c r="A38" s="496"/>
      <c r="B38" s="16"/>
      <c r="C38" s="16"/>
      <c r="D38" s="328" t="s">
        <v>257</v>
      </c>
      <c r="E38" s="329"/>
      <c r="F38" s="329"/>
      <c r="G38" s="329"/>
      <c r="H38" s="329"/>
      <c r="I38" s="330"/>
      <c r="J38" s="310"/>
    </row>
    <row r="39" spans="1:10" s="29" customFormat="1" ht="18" customHeight="1" x14ac:dyDescent="0.2">
      <c r="A39" s="496"/>
      <c r="B39" s="16"/>
      <c r="C39" s="16"/>
      <c r="D39" s="331" t="s">
        <v>40</v>
      </c>
      <c r="E39" s="476" t="str">
        <f>IF(入力!D10="","",入力!D10)</f>
        <v/>
      </c>
      <c r="F39" s="476" t="s">
        <v>179</v>
      </c>
      <c r="G39" s="30" t="s">
        <v>41</v>
      </c>
      <c r="H39" s="15"/>
      <c r="I39" s="332"/>
      <c r="J39" s="310"/>
    </row>
    <row r="40" spans="1:10" s="29" customFormat="1" ht="18" customHeight="1" thickBot="1" x14ac:dyDescent="0.25">
      <c r="A40" s="496"/>
      <c r="B40" s="16"/>
      <c r="C40" s="16"/>
      <c r="D40" s="333" t="s">
        <v>42</v>
      </c>
      <c r="E40" s="288"/>
      <c r="F40" s="288"/>
      <c r="G40" s="288"/>
      <c r="H40" s="334"/>
      <c r="I40" s="335"/>
      <c r="J40" s="310"/>
    </row>
    <row r="41" spans="1:10" s="29" customFormat="1" ht="8.4" customHeight="1" thickTop="1" x14ac:dyDescent="0.2">
      <c r="A41" s="496"/>
      <c r="B41" s="16"/>
      <c r="C41" s="16"/>
      <c r="D41" s="31"/>
      <c r="E41" s="31"/>
      <c r="F41" s="31"/>
      <c r="G41" s="31"/>
      <c r="H41" s="15"/>
      <c r="I41" s="15"/>
      <c r="J41" s="310"/>
    </row>
    <row r="42" spans="1:10" ht="16.2" x14ac:dyDescent="0.2">
      <c r="A42" s="496"/>
      <c r="B42" s="15"/>
      <c r="C42" s="15"/>
      <c r="D42" s="15"/>
      <c r="E42" s="15"/>
      <c r="F42" s="15"/>
      <c r="G42" s="15"/>
      <c r="I42" s="17" t="s">
        <v>10</v>
      </c>
      <c r="J42" s="310"/>
    </row>
    <row r="43" spans="1:10" ht="7.8" hidden="1" customHeight="1" x14ac:dyDescent="0.2">
      <c r="A43" s="496"/>
      <c r="B43" s="499"/>
      <c r="C43" s="500"/>
      <c r="D43" s="500"/>
      <c r="E43" s="500"/>
      <c r="F43" s="500"/>
      <c r="G43" s="500"/>
      <c r="H43" s="500"/>
      <c r="I43" s="165"/>
      <c r="J43" s="310"/>
    </row>
    <row r="44" spans="1:10" ht="55.2" customHeight="1" x14ac:dyDescent="0.2">
      <c r="A44" s="496"/>
      <c r="B44" s="486" t="e" vm="1">
        <f ca="1">基本事項入力!C17</f>
        <v>#VALUE!</v>
      </c>
      <c r="C44" s="488"/>
      <c r="D44" s="488"/>
      <c r="E44" s="488"/>
      <c r="F44" s="488"/>
      <c r="G44" s="488"/>
      <c r="H44" s="489"/>
      <c r="I44" s="489"/>
      <c r="J44" s="310"/>
    </row>
    <row r="45" spans="1:10" ht="32.4" customHeight="1" x14ac:dyDescent="0.2">
      <c r="A45" s="496"/>
      <c r="B45" s="490" t="str">
        <f>基本事項入力!C18</f>
        <v>岐阜県高等学校体育連盟
会　　長 　 上 田　和 伸  様</v>
      </c>
      <c r="C45" s="490"/>
      <c r="D45" s="490"/>
      <c r="E45" s="490"/>
      <c r="F45" s="490"/>
      <c r="G45" s="16"/>
      <c r="H45" s="16"/>
      <c r="I45" s="16"/>
      <c r="J45" s="310"/>
    </row>
    <row r="46" spans="1:10" ht="50.4" customHeight="1" x14ac:dyDescent="0.2">
      <c r="A46" s="496"/>
      <c r="B46" s="490" t="e" vm="1">
        <f ca="1">基本事項入力!C19</f>
        <v>#VALUE!</v>
      </c>
      <c r="C46" s="490"/>
      <c r="D46" s="490"/>
      <c r="E46" s="490"/>
      <c r="F46" s="490"/>
      <c r="G46" s="16"/>
      <c r="H46" s="16"/>
      <c r="I46" s="16"/>
      <c r="J46" s="310"/>
    </row>
    <row r="47" spans="1:10" ht="9.9" customHeight="1" x14ac:dyDescent="0.2">
      <c r="A47" s="496"/>
      <c r="B47" s="15"/>
      <c r="C47" s="15"/>
      <c r="D47" s="15"/>
      <c r="E47" s="15"/>
      <c r="F47" s="15"/>
      <c r="G47" s="15"/>
      <c r="H47" s="15"/>
      <c r="I47" s="15"/>
      <c r="J47" s="310"/>
    </row>
    <row r="48" spans="1:10" ht="24" customHeight="1" x14ac:dyDescent="0.2">
      <c r="A48" s="496"/>
      <c r="B48" s="15"/>
      <c r="C48" s="15"/>
      <c r="D48" s="15"/>
      <c r="E48" s="19" t="s">
        <v>31</v>
      </c>
      <c r="F48" s="477">
        <f>INDEX(DATA,2,3)</f>
        <v>0</v>
      </c>
      <c r="G48" s="395"/>
      <c r="H48" s="30" t="s">
        <v>4</v>
      </c>
      <c r="I48" s="15"/>
      <c r="J48" s="310"/>
    </row>
    <row r="49" spans="1:10" ht="24" customHeight="1" x14ac:dyDescent="0.2">
      <c r="A49" s="496"/>
      <c r="B49" s="15"/>
      <c r="C49" s="15"/>
      <c r="D49" s="15"/>
      <c r="E49" s="19" t="s">
        <v>32</v>
      </c>
      <c r="F49" s="477">
        <f>INDEX(DATA,3,3)</f>
        <v>0</v>
      </c>
      <c r="G49" s="395"/>
      <c r="H49" s="15" t="s">
        <v>33</v>
      </c>
      <c r="I49" s="15"/>
      <c r="J49" s="310"/>
    </row>
    <row r="50" spans="1:10" ht="14.1" customHeight="1" x14ac:dyDescent="0.2">
      <c r="A50" s="496"/>
      <c r="B50" s="15"/>
      <c r="C50" s="15"/>
      <c r="D50" s="15"/>
      <c r="E50" s="19" t="s">
        <v>34</v>
      </c>
      <c r="F50" s="477">
        <f>INDEX(DATA,6,3)</f>
        <v>0</v>
      </c>
      <c r="G50" s="395"/>
      <c r="H50" s="497" t="s">
        <v>33</v>
      </c>
      <c r="I50" s="15"/>
      <c r="J50" s="310"/>
    </row>
    <row r="51" spans="1:10" ht="9.9" customHeight="1" x14ac:dyDescent="0.2">
      <c r="A51" s="496"/>
      <c r="B51" s="15"/>
      <c r="C51" s="15"/>
      <c r="D51" s="15"/>
      <c r="E51" s="20" t="s">
        <v>35</v>
      </c>
      <c r="F51" s="395"/>
      <c r="G51" s="395"/>
      <c r="H51" s="497"/>
      <c r="I51" s="15"/>
      <c r="J51" s="310"/>
    </row>
    <row r="52" spans="1:10" ht="9.9" customHeight="1" x14ac:dyDescent="0.2">
      <c r="A52" s="496"/>
      <c r="B52" s="15"/>
      <c r="C52" s="15"/>
      <c r="D52" s="15"/>
      <c r="E52" s="15"/>
      <c r="F52" s="15"/>
      <c r="G52" s="15"/>
      <c r="H52" s="15"/>
      <c r="I52" s="15"/>
      <c r="J52" s="310"/>
    </row>
    <row r="53" spans="1:10" x14ac:dyDescent="0.2">
      <c r="A53" s="496"/>
      <c r="B53" s="498" t="s">
        <v>36</v>
      </c>
      <c r="C53" s="498"/>
      <c r="D53" s="498"/>
      <c r="E53" s="498"/>
      <c r="F53" s="498"/>
      <c r="G53" s="498"/>
      <c r="H53" s="498"/>
      <c r="I53" s="18"/>
      <c r="J53" s="310"/>
    </row>
    <row r="54" spans="1:10" ht="9.9" customHeight="1" x14ac:dyDescent="0.2">
      <c r="A54" s="496"/>
      <c r="B54" s="15"/>
      <c r="C54" s="15"/>
      <c r="D54" s="15"/>
      <c r="E54" s="15"/>
      <c r="F54" s="15"/>
      <c r="G54" s="15"/>
      <c r="H54" s="15"/>
      <c r="I54" s="15"/>
      <c r="J54" s="310"/>
    </row>
    <row r="55" spans="1:10" ht="16.8" thickBot="1" x14ac:dyDescent="0.25">
      <c r="A55" s="496"/>
      <c r="B55" s="32" t="s">
        <v>10</v>
      </c>
      <c r="C55" s="15"/>
      <c r="D55" s="15"/>
      <c r="E55" s="15"/>
      <c r="F55" s="15"/>
      <c r="G55" s="15"/>
      <c r="H55" s="15"/>
      <c r="I55" s="15"/>
      <c r="J55" s="310"/>
    </row>
    <row r="56" spans="1:10" ht="30" customHeight="1" x14ac:dyDescent="0.2">
      <c r="A56" s="496"/>
      <c r="B56" s="33" t="s">
        <v>15</v>
      </c>
      <c r="C56" s="34" t="s">
        <v>37</v>
      </c>
      <c r="D56" s="35" t="s">
        <v>38</v>
      </c>
      <c r="E56" s="35" t="s">
        <v>18</v>
      </c>
      <c r="F56" s="35" t="s">
        <v>39</v>
      </c>
      <c r="G56" s="272" t="s">
        <v>230</v>
      </c>
      <c r="H56" s="272" t="s">
        <v>231</v>
      </c>
      <c r="I56" s="274" t="s">
        <v>232</v>
      </c>
      <c r="J56" s="310"/>
    </row>
    <row r="57" spans="1:10" ht="24.9" customHeight="1" x14ac:dyDescent="0.2">
      <c r="A57" s="496"/>
      <c r="B57" s="37">
        <v>1</v>
      </c>
      <c r="C57" s="26" t="str">
        <f>IF(入力!K58="","",入力!K58)</f>
        <v/>
      </c>
      <c r="D57" s="27" t="str">
        <f>IF(入力!M58="","",入力!M58)</f>
        <v/>
      </c>
      <c r="E57" s="26" t="str">
        <f>IF(入力!N58="","",入力!N58)</f>
        <v/>
      </c>
      <c r="F57" s="28" t="str">
        <f>IF(入力!O58="","",入力!O58)</f>
        <v/>
      </c>
      <c r="G57" s="26" t="str">
        <f>IF(入力!P58="","",入力!P58)</f>
        <v/>
      </c>
      <c r="H57" s="26" t="str">
        <f>IF(入力!P58="","",入力!P58)</f>
        <v/>
      </c>
      <c r="I57" s="38"/>
      <c r="J57" s="310"/>
    </row>
    <row r="58" spans="1:10" ht="24.9" customHeight="1" x14ac:dyDescent="0.2">
      <c r="A58" s="496"/>
      <c r="B58" s="37" t="str">
        <f>IF(入力!J59="","",B57+1)</f>
        <v/>
      </c>
      <c r="C58" s="26" t="str">
        <f>IF(入力!K59="","",入力!K59)</f>
        <v/>
      </c>
      <c r="D58" s="27" t="str">
        <f>IF(入力!M59="","",入力!M59)</f>
        <v/>
      </c>
      <c r="E58" s="26" t="str">
        <f>IF(入力!N59="","",入力!N59)</f>
        <v/>
      </c>
      <c r="F58" s="28" t="str">
        <f>IF(入力!O59="","",入力!O59)</f>
        <v/>
      </c>
      <c r="G58" s="26" t="str">
        <f>IF(入力!P59="","",入力!P59)</f>
        <v/>
      </c>
      <c r="H58" s="26" t="str">
        <f>IF(入力!P59="","",入力!P59)</f>
        <v/>
      </c>
      <c r="I58" s="38"/>
      <c r="J58" s="310"/>
    </row>
    <row r="59" spans="1:10" ht="24.9" customHeight="1" x14ac:dyDescent="0.2">
      <c r="A59" s="496"/>
      <c r="B59" s="37" t="str">
        <f>IF(入力!J60="","",B58+1)</f>
        <v/>
      </c>
      <c r="C59" s="26" t="str">
        <f>IF(入力!K60="","",入力!K60)</f>
        <v/>
      </c>
      <c r="D59" s="27" t="str">
        <f>IF(入力!M60="","",入力!M60)</f>
        <v/>
      </c>
      <c r="E59" s="26" t="str">
        <f>IF(入力!N60="","",入力!N60)</f>
        <v/>
      </c>
      <c r="F59" s="28" t="str">
        <f>IF(入力!O60="","",入力!O60)</f>
        <v/>
      </c>
      <c r="G59" s="26" t="str">
        <f>IF(入力!P60="","",入力!P60)</f>
        <v/>
      </c>
      <c r="H59" s="26" t="str">
        <f>IF(入力!P60="","",入力!P60)</f>
        <v/>
      </c>
      <c r="I59" s="38"/>
      <c r="J59" s="310"/>
    </row>
    <row r="60" spans="1:10" ht="24.9" customHeight="1" x14ac:dyDescent="0.2">
      <c r="A60" s="496"/>
      <c r="B60" s="37" t="str">
        <f>IF(入力!J61="","",B59+1)</f>
        <v/>
      </c>
      <c r="C60" s="26" t="str">
        <f>IF(入力!K61="","",入力!K61)</f>
        <v/>
      </c>
      <c r="D60" s="27" t="str">
        <f>IF(入力!M61="","",入力!M61)</f>
        <v/>
      </c>
      <c r="E60" s="26" t="str">
        <f>IF(入力!N61="","",入力!N61)</f>
        <v/>
      </c>
      <c r="F60" s="28" t="str">
        <f>IF(入力!O61="","",入力!O61)</f>
        <v/>
      </c>
      <c r="G60" s="26" t="str">
        <f>IF(入力!P61="","",入力!P61)</f>
        <v/>
      </c>
      <c r="H60" s="26" t="str">
        <f>IF(入力!P61="","",入力!P61)</f>
        <v/>
      </c>
      <c r="I60" s="38"/>
      <c r="J60" s="310"/>
    </row>
    <row r="61" spans="1:10" ht="24.9" customHeight="1" x14ac:dyDescent="0.2">
      <c r="A61" s="496"/>
      <c r="B61" s="37" t="str">
        <f>IF(入力!J62="","",B60+1)</f>
        <v/>
      </c>
      <c r="C61" s="26" t="str">
        <f>IF(入力!K62="","",入力!K62)</f>
        <v/>
      </c>
      <c r="D61" s="27" t="str">
        <f>IF(入力!M62="","",入力!M62)</f>
        <v/>
      </c>
      <c r="E61" s="26" t="str">
        <f>IF(入力!N62="","",入力!N62)</f>
        <v/>
      </c>
      <c r="F61" s="28" t="str">
        <f>IF(入力!O62="","",入力!O62)</f>
        <v/>
      </c>
      <c r="G61" s="26" t="str">
        <f>IF(入力!P62="","",入力!P62)</f>
        <v/>
      </c>
      <c r="H61" s="26" t="str">
        <f>IF(入力!P62="","",入力!P62)</f>
        <v/>
      </c>
      <c r="I61" s="38"/>
      <c r="J61" s="310"/>
    </row>
    <row r="62" spans="1:10" ht="24.9" customHeight="1" x14ac:dyDescent="0.2">
      <c r="A62" s="496"/>
      <c r="B62" s="37" t="str">
        <f>IF(入力!J63="","",B61+1)</f>
        <v/>
      </c>
      <c r="C62" s="26" t="str">
        <f>IF(入力!K63="","",入力!K63)</f>
        <v/>
      </c>
      <c r="D62" s="27" t="str">
        <f>IF(入力!M63="","",入力!M63)</f>
        <v/>
      </c>
      <c r="E62" s="26" t="str">
        <f>IF(入力!N63="","",入力!N63)</f>
        <v/>
      </c>
      <c r="F62" s="28" t="str">
        <f>IF(入力!O63="","",入力!O63)</f>
        <v/>
      </c>
      <c r="G62" s="26" t="str">
        <f>IF(入力!P63="","",入力!P63)</f>
        <v/>
      </c>
      <c r="H62" s="26" t="str">
        <f>IF(入力!P63="","",入力!P63)</f>
        <v/>
      </c>
      <c r="I62" s="38"/>
      <c r="J62" s="310"/>
    </row>
    <row r="63" spans="1:10" ht="24.9" customHeight="1" x14ac:dyDescent="0.2">
      <c r="A63" s="496"/>
      <c r="B63" s="37" t="str">
        <f>IF(入力!J64="","",B62+1)</f>
        <v/>
      </c>
      <c r="C63" s="26" t="str">
        <f>IF(入力!K64="","",入力!K64)</f>
        <v/>
      </c>
      <c r="D63" s="27" t="str">
        <f>IF(入力!M64="","",入力!M64)</f>
        <v/>
      </c>
      <c r="E63" s="26" t="str">
        <f>IF(入力!N64="","",入力!N64)</f>
        <v/>
      </c>
      <c r="F63" s="28" t="str">
        <f>IF(入力!O64="","",入力!O64)</f>
        <v/>
      </c>
      <c r="G63" s="26" t="str">
        <f>IF(入力!P64="","",入力!P64)</f>
        <v/>
      </c>
      <c r="H63" s="26" t="str">
        <f>IF(入力!P64="","",入力!P64)</f>
        <v/>
      </c>
      <c r="I63" s="38"/>
      <c r="J63" s="310"/>
    </row>
    <row r="64" spans="1:10" ht="24.9" customHeight="1" x14ac:dyDescent="0.2">
      <c r="A64" s="496"/>
      <c r="B64" s="37" t="str">
        <f>IF(入力!J65="","",B63+1)</f>
        <v/>
      </c>
      <c r="C64" s="26" t="str">
        <f>IF(入力!K65="","",入力!K65)</f>
        <v/>
      </c>
      <c r="D64" s="27" t="str">
        <f>IF(入力!M65="","",入力!M65)</f>
        <v/>
      </c>
      <c r="E64" s="26" t="str">
        <f>IF(入力!N65="","",入力!N65)</f>
        <v/>
      </c>
      <c r="F64" s="28" t="str">
        <f>IF(入力!O65="","",入力!O65)</f>
        <v/>
      </c>
      <c r="G64" s="26" t="str">
        <f>IF(入力!P65="","",入力!P65)</f>
        <v/>
      </c>
      <c r="H64" s="26" t="str">
        <f>IF(入力!P65="","",入力!P65)</f>
        <v/>
      </c>
      <c r="I64" s="38"/>
      <c r="J64" s="310"/>
    </row>
    <row r="65" spans="1:10" ht="24.9" customHeight="1" x14ac:dyDescent="0.2">
      <c r="A65" s="496"/>
      <c r="B65" s="37" t="str">
        <f>IF(入力!J66="","",B64+1)</f>
        <v/>
      </c>
      <c r="C65" s="26" t="str">
        <f>IF(入力!K66="","",入力!K66)</f>
        <v/>
      </c>
      <c r="D65" s="27" t="str">
        <f>IF(入力!M66="","",入力!M66)</f>
        <v/>
      </c>
      <c r="E65" s="26" t="str">
        <f>IF(入力!N66="","",入力!N66)</f>
        <v/>
      </c>
      <c r="F65" s="28" t="str">
        <f>IF(入力!O66="","",入力!O66)</f>
        <v/>
      </c>
      <c r="G65" s="26" t="str">
        <f>IF(入力!P66="","",入力!P66)</f>
        <v/>
      </c>
      <c r="H65" s="26" t="str">
        <f>IF(入力!P66="","",入力!P66)</f>
        <v/>
      </c>
      <c r="I65" s="38"/>
      <c r="J65" s="310"/>
    </row>
    <row r="66" spans="1:10" ht="24.9" customHeight="1" x14ac:dyDescent="0.2">
      <c r="A66" s="496"/>
      <c r="B66" s="37" t="str">
        <f>IF(入力!J67="","",B65+1)</f>
        <v/>
      </c>
      <c r="C66" s="26" t="str">
        <f>IF(入力!K67="","",入力!K67)</f>
        <v/>
      </c>
      <c r="D66" s="27" t="str">
        <f>IF(入力!M67="","",入力!M67)</f>
        <v/>
      </c>
      <c r="E66" s="26" t="str">
        <f>IF(入力!N67="","",入力!N67)</f>
        <v/>
      </c>
      <c r="F66" s="28" t="str">
        <f>IF(入力!O67="","",入力!O67)</f>
        <v/>
      </c>
      <c r="G66" s="26" t="str">
        <f>IF(入力!P67="","",入力!P67)</f>
        <v/>
      </c>
      <c r="H66" s="26" t="str">
        <f>IF(入力!P67="","",入力!P67)</f>
        <v/>
      </c>
      <c r="I66" s="38"/>
      <c r="J66" s="310"/>
    </row>
    <row r="67" spans="1:10" ht="24.9" customHeight="1" x14ac:dyDescent="0.2">
      <c r="A67" s="496"/>
      <c r="B67" s="47" t="str">
        <f>IF(入力!J68="","",B66+1)</f>
        <v/>
      </c>
      <c r="C67" s="26" t="str">
        <f>IF(入力!K68="","",入力!K68)</f>
        <v/>
      </c>
      <c r="D67" s="27" t="str">
        <f>IF(入力!M68="","",入力!M68)</f>
        <v/>
      </c>
      <c r="E67" s="26" t="str">
        <f>IF(入力!N68="","",入力!N68)</f>
        <v/>
      </c>
      <c r="F67" s="28" t="str">
        <f>IF(入力!O68="","",入力!O68)</f>
        <v/>
      </c>
      <c r="G67" s="26" t="str">
        <f>IF(入力!P68="","",入力!P68)</f>
        <v/>
      </c>
      <c r="H67" s="26" t="str">
        <f>IF(入力!P68="","",入力!P68)</f>
        <v/>
      </c>
      <c r="I67" s="38"/>
      <c r="J67" s="310"/>
    </row>
    <row r="68" spans="1:10" ht="24.9" customHeight="1" x14ac:dyDescent="0.2">
      <c r="A68" s="496"/>
      <c r="B68" s="47" t="str">
        <f>IF(入力!J69="","",B67+1)</f>
        <v/>
      </c>
      <c r="C68" s="26" t="str">
        <f>IF(入力!K69="","",入力!K69)</f>
        <v/>
      </c>
      <c r="D68" s="27" t="str">
        <f>IF(入力!M69="","",入力!M69)</f>
        <v/>
      </c>
      <c r="E68" s="26" t="str">
        <f>IF(入力!N69="","",入力!N69)</f>
        <v/>
      </c>
      <c r="F68" s="28" t="str">
        <f>IF(入力!O69="","",入力!O69)</f>
        <v/>
      </c>
      <c r="G68" s="26" t="str">
        <f>IF(入力!P69="","",入力!P69)</f>
        <v/>
      </c>
      <c r="H68" s="26" t="str">
        <f>IF(入力!P69="","",入力!P69)</f>
        <v/>
      </c>
      <c r="I68" s="38"/>
      <c r="J68" s="310"/>
    </row>
    <row r="69" spans="1:10" ht="24.9" customHeight="1" x14ac:dyDescent="0.2">
      <c r="A69" s="496"/>
      <c r="B69" s="47" t="str">
        <f>IF(入力!J70="","",B68+1)</f>
        <v/>
      </c>
      <c r="C69" s="26" t="str">
        <f>IF(入力!K70="","",入力!K70)</f>
        <v/>
      </c>
      <c r="D69" s="27" t="str">
        <f>IF(入力!M70="","",入力!M70)</f>
        <v/>
      </c>
      <c r="E69" s="26" t="str">
        <f>IF(入力!N70="","",入力!N70)</f>
        <v/>
      </c>
      <c r="F69" s="28" t="str">
        <f>IF(入力!O70="","",入力!O70)</f>
        <v/>
      </c>
      <c r="G69" s="26" t="str">
        <f>IF(入力!P70="","",入力!P70)</f>
        <v/>
      </c>
      <c r="H69" s="26" t="str">
        <f>IF(入力!P70="","",入力!P70)</f>
        <v/>
      </c>
      <c r="I69" s="38"/>
      <c r="J69" s="310"/>
    </row>
    <row r="70" spans="1:10" ht="24.9" customHeight="1" x14ac:dyDescent="0.2">
      <c r="A70" s="496"/>
      <c r="B70" s="47" t="str">
        <f>IF(入力!J71="","",B69+1)</f>
        <v/>
      </c>
      <c r="C70" s="26" t="str">
        <f>IF(入力!K71="","",入力!K71)</f>
        <v/>
      </c>
      <c r="D70" s="27" t="str">
        <f>IF(入力!M71="","",入力!M71)</f>
        <v/>
      </c>
      <c r="E70" s="26" t="str">
        <f>IF(入力!N71="","",入力!N71)</f>
        <v/>
      </c>
      <c r="F70" s="28" t="str">
        <f>IF(入力!O71="","",入力!O71)</f>
        <v/>
      </c>
      <c r="G70" s="26" t="str">
        <f>IF(入力!P71="","",入力!P71)</f>
        <v/>
      </c>
      <c r="H70" s="26" t="str">
        <f>IF(入力!P71="","",入力!P71)</f>
        <v/>
      </c>
      <c r="I70" s="38"/>
      <c r="J70" s="310"/>
    </row>
    <row r="71" spans="1:10" ht="24.9" customHeight="1" x14ac:dyDescent="0.2">
      <c r="A71" s="496"/>
      <c r="B71" s="47" t="str">
        <f>IF(入力!J72="","",B70+1)</f>
        <v/>
      </c>
      <c r="C71" s="26" t="str">
        <f>IF(入力!K72="","",入力!K72)</f>
        <v/>
      </c>
      <c r="D71" s="27" t="str">
        <f>IF(入力!M72="","",入力!M72)</f>
        <v/>
      </c>
      <c r="E71" s="26" t="str">
        <f>IF(入力!N72="","",入力!N72)</f>
        <v/>
      </c>
      <c r="F71" s="28" t="str">
        <f>IF(入力!O72="","",入力!O72)</f>
        <v/>
      </c>
      <c r="G71" s="26" t="str">
        <f>IF(入力!P72="","",入力!P72)</f>
        <v/>
      </c>
      <c r="H71" s="26" t="str">
        <f>IF(入力!P72="","",入力!P72)</f>
        <v/>
      </c>
      <c r="I71" s="38"/>
      <c r="J71" s="310"/>
    </row>
    <row r="72" spans="1:10" ht="24.9" customHeight="1" x14ac:dyDescent="0.2">
      <c r="A72" s="496"/>
      <c r="B72" s="47" t="str">
        <f>IF(入力!J73="","",B71+1)</f>
        <v/>
      </c>
      <c r="C72" s="26" t="str">
        <f>IF(入力!K73="","",入力!K73)</f>
        <v/>
      </c>
      <c r="D72" s="27" t="str">
        <f>IF(入力!M73="","",入力!M73)</f>
        <v/>
      </c>
      <c r="E72" s="26" t="str">
        <f>IF(入力!N73="","",入力!N73)</f>
        <v/>
      </c>
      <c r="F72" s="28" t="str">
        <f>IF(入力!O73="","",入力!O73)</f>
        <v/>
      </c>
      <c r="G72" s="26" t="str">
        <f>IF(入力!P73="","",入力!P73)</f>
        <v/>
      </c>
      <c r="H72" s="26" t="str">
        <f>IF(入力!P73="","",入力!P73)</f>
        <v/>
      </c>
      <c r="I72" s="38"/>
      <c r="J72" s="310"/>
    </row>
    <row r="73" spans="1:10" ht="24.9" customHeight="1" x14ac:dyDescent="0.2">
      <c r="A73" s="496"/>
      <c r="B73" s="47" t="str">
        <f>IF(入力!J74="","",B72+1)</f>
        <v/>
      </c>
      <c r="C73" s="26" t="str">
        <f>IF(入力!K74="","",入力!K74)</f>
        <v/>
      </c>
      <c r="D73" s="27" t="str">
        <f>IF(入力!M74="","",入力!M74)</f>
        <v/>
      </c>
      <c r="E73" s="26" t="str">
        <f>IF(入力!N74="","",入力!N74)</f>
        <v/>
      </c>
      <c r="F73" s="28" t="str">
        <f>IF(入力!O74="","",入力!O74)</f>
        <v/>
      </c>
      <c r="G73" s="26" t="str">
        <f>IF(入力!P74="","",入力!P74)</f>
        <v/>
      </c>
      <c r="H73" s="26" t="str">
        <f>IF(入力!P74="","",入力!P74)</f>
        <v/>
      </c>
      <c r="I73" s="38"/>
      <c r="J73" s="310"/>
    </row>
    <row r="74" spans="1:10" ht="24.9" customHeight="1" x14ac:dyDescent="0.2">
      <c r="A74" s="496"/>
      <c r="B74" s="47" t="str">
        <f>IF(入力!J75="","",B73+1)</f>
        <v/>
      </c>
      <c r="C74" s="26" t="str">
        <f>IF(入力!K75="","",入力!K75)</f>
        <v/>
      </c>
      <c r="D74" s="27" t="str">
        <f>IF(入力!M75="","",入力!M75)</f>
        <v/>
      </c>
      <c r="E74" s="26" t="str">
        <f>IF(入力!N75="","",入力!N75)</f>
        <v/>
      </c>
      <c r="F74" s="28" t="str">
        <f>IF(入力!O75="","",入力!O75)</f>
        <v/>
      </c>
      <c r="G74" s="26" t="str">
        <f>IF(入力!P75="","",入力!P75)</f>
        <v/>
      </c>
      <c r="H74" s="26" t="str">
        <f>IF(入力!P75="","",入力!P75)</f>
        <v/>
      </c>
      <c r="I74" s="38"/>
      <c r="J74" s="310"/>
    </row>
    <row r="75" spans="1:10" ht="24.9" customHeight="1" x14ac:dyDescent="0.2">
      <c r="A75" s="496"/>
      <c r="B75" s="47" t="str">
        <f>IF(入力!J76="","",B74+1)</f>
        <v/>
      </c>
      <c r="C75" s="26" t="str">
        <f>IF(入力!K76="","",入力!K76)</f>
        <v/>
      </c>
      <c r="D75" s="27" t="str">
        <f>IF(入力!M76="","",入力!M76)</f>
        <v/>
      </c>
      <c r="E75" s="26" t="str">
        <f>IF(入力!N76="","",入力!N76)</f>
        <v/>
      </c>
      <c r="F75" s="28" t="str">
        <f>IF(入力!O76="","",入力!O76)</f>
        <v/>
      </c>
      <c r="G75" s="26" t="str">
        <f>IF(入力!P76="","",入力!P76)</f>
        <v/>
      </c>
      <c r="H75" s="26" t="str">
        <f>IF(入力!P76="","",入力!P76)</f>
        <v/>
      </c>
      <c r="I75" s="38"/>
      <c r="J75" s="310"/>
    </row>
    <row r="76" spans="1:10" ht="24.9" customHeight="1" thickBot="1" x14ac:dyDescent="0.25">
      <c r="A76" s="496"/>
      <c r="B76" s="48" t="str">
        <f>IF(入力!J77="","",B75+1)</f>
        <v/>
      </c>
      <c r="C76" s="39" t="str">
        <f>IF(入力!K77="","",入力!K77)</f>
        <v/>
      </c>
      <c r="D76" s="40" t="str">
        <f>IF(入力!M77="","",入力!M77)</f>
        <v/>
      </c>
      <c r="E76" s="39" t="str">
        <f>IF(入力!N77="","",入力!N77)</f>
        <v/>
      </c>
      <c r="F76" s="41" t="str">
        <f>IF(入力!O77="","",入力!O77)</f>
        <v/>
      </c>
      <c r="G76" s="39" t="str">
        <f>IF(入力!P77="","",入力!P77)</f>
        <v/>
      </c>
      <c r="H76" s="39" t="str">
        <f>IF(入力!P77="","",入力!P77)</f>
        <v/>
      </c>
      <c r="I76" s="42"/>
      <c r="J76" s="310"/>
    </row>
    <row r="77" spans="1:10" s="29" customFormat="1" ht="11.4" customHeight="1" thickBot="1" x14ac:dyDescent="0.25">
      <c r="A77" s="496"/>
      <c r="B77" s="16"/>
      <c r="C77" s="16"/>
      <c r="D77" s="16"/>
      <c r="E77" s="16"/>
      <c r="F77" s="16"/>
      <c r="G77" s="16"/>
      <c r="H77" s="15"/>
      <c r="I77" s="15"/>
      <c r="J77" s="310"/>
    </row>
    <row r="78" spans="1:10" s="29" customFormat="1" ht="18" customHeight="1" thickTop="1" x14ac:dyDescent="0.2">
      <c r="A78" s="496"/>
      <c r="B78" s="16"/>
      <c r="C78" s="16"/>
      <c r="D78" s="328" t="s">
        <v>257</v>
      </c>
      <c r="E78" s="329"/>
      <c r="F78" s="329"/>
      <c r="G78" s="329"/>
      <c r="H78" s="329"/>
      <c r="I78" s="330"/>
      <c r="J78" s="310"/>
    </row>
    <row r="79" spans="1:10" s="29" customFormat="1" ht="18" customHeight="1" x14ac:dyDescent="0.2">
      <c r="A79" s="496"/>
      <c r="B79" s="16"/>
      <c r="C79" s="16"/>
      <c r="D79" s="331" t="s">
        <v>40</v>
      </c>
      <c r="E79" s="476" t="str">
        <f>IF(入力!D12="","",入力!D12)</f>
        <v/>
      </c>
      <c r="F79" s="476" t="s">
        <v>179</v>
      </c>
      <c r="G79" s="30" t="s">
        <v>41</v>
      </c>
      <c r="H79" s="15"/>
      <c r="I79" s="332"/>
      <c r="J79" s="310"/>
    </row>
    <row r="80" spans="1:10" s="29" customFormat="1" ht="18" customHeight="1" thickBot="1" x14ac:dyDescent="0.25">
      <c r="A80" s="496"/>
      <c r="B80" s="16"/>
      <c r="C80" s="16"/>
      <c r="D80" s="333" t="s">
        <v>42</v>
      </c>
      <c r="E80" s="288"/>
      <c r="F80" s="288"/>
      <c r="G80" s="288"/>
      <c r="H80" s="334"/>
      <c r="I80" s="335"/>
      <c r="J80" s="310"/>
    </row>
    <row r="81" spans="1:10" s="29" customFormat="1" ht="8.4" customHeight="1" thickTop="1" x14ac:dyDescent="0.2">
      <c r="A81" s="496"/>
      <c r="B81" s="16"/>
      <c r="C81" s="16"/>
      <c r="D81" s="31"/>
      <c r="E81" s="31"/>
      <c r="F81" s="31"/>
      <c r="G81" s="31"/>
      <c r="H81" s="15"/>
      <c r="I81" s="15"/>
      <c r="J81" s="310"/>
    </row>
    <row r="82" spans="1:10" x14ac:dyDescent="0.2">
      <c r="A82" s="496"/>
      <c r="B82" s="310"/>
      <c r="C82" s="310"/>
      <c r="D82" s="310"/>
      <c r="E82" s="310"/>
      <c r="F82" s="310"/>
      <c r="G82" s="310"/>
      <c r="H82" s="310"/>
      <c r="I82" s="310"/>
      <c r="J82" s="310"/>
    </row>
  </sheetData>
  <sheetProtection selectLockedCells="1" selectUnlockedCells="1"/>
  <mergeCells count="21">
    <mergeCell ref="F10:G11"/>
    <mergeCell ref="B6:F6"/>
    <mergeCell ref="B4:I4"/>
    <mergeCell ref="B5:F5"/>
    <mergeCell ref="B1:I1"/>
    <mergeCell ref="A1:A82"/>
    <mergeCell ref="F49:G49"/>
    <mergeCell ref="F50:G51"/>
    <mergeCell ref="H50:H51"/>
    <mergeCell ref="B53:H53"/>
    <mergeCell ref="E79:F79"/>
    <mergeCell ref="B43:H43"/>
    <mergeCell ref="B46:F46"/>
    <mergeCell ref="F48:G48"/>
    <mergeCell ref="B44:I44"/>
    <mergeCell ref="B45:F45"/>
    <mergeCell ref="E39:F39"/>
    <mergeCell ref="H10:H11"/>
    <mergeCell ref="B13:H13"/>
    <mergeCell ref="F8:G8"/>
    <mergeCell ref="F9:G9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1" orientation="portrait" r:id="rId1"/>
  <headerFooter alignWithMargins="0"/>
  <rowBreaks count="1" manualBreakCount="1">
    <brk id="40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044-134B-4FDA-B8A2-2C69A6DB13A8}">
  <sheetPr>
    <tabColor theme="9" tint="0.39997558519241921"/>
  </sheetPr>
  <dimension ref="A1:N90"/>
  <sheetViews>
    <sheetView zoomScaleNormal="100" workbookViewId="0">
      <selection activeCell="M8" sqref="M8"/>
    </sheetView>
  </sheetViews>
  <sheetFormatPr defaultColWidth="13.07421875" defaultRowHeight="13.2" x14ac:dyDescent="0.2"/>
  <cols>
    <col min="1" max="1" width="1.61328125" style="29" customWidth="1"/>
    <col min="2" max="3" width="3.3828125" style="29" customWidth="1"/>
    <col min="4" max="5" width="6.61328125" style="29" customWidth="1"/>
    <col min="6" max="6" width="13.61328125" style="29" customWidth="1"/>
    <col min="7" max="7" width="3.07421875" style="29" customWidth="1"/>
    <col min="8" max="8" width="10.61328125" style="29" customWidth="1"/>
    <col min="9" max="10" width="4.61328125" style="29" customWidth="1"/>
    <col min="11" max="11" width="5.61328125" style="29" customWidth="1"/>
    <col min="12" max="12" width="1.61328125" style="29" customWidth="1"/>
    <col min="13" max="256" width="13.07421875" style="29"/>
    <col min="257" max="257" width="1.61328125" style="29" customWidth="1"/>
    <col min="258" max="259" width="3.3828125" style="29" customWidth="1"/>
    <col min="260" max="261" width="6.61328125" style="29" customWidth="1"/>
    <col min="262" max="262" width="13.61328125" style="29" customWidth="1"/>
    <col min="263" max="263" width="3.07421875" style="29" customWidth="1"/>
    <col min="264" max="264" width="10.61328125" style="29" customWidth="1"/>
    <col min="265" max="266" width="4.61328125" style="29" customWidth="1"/>
    <col min="267" max="267" width="5.61328125" style="29" customWidth="1"/>
    <col min="268" max="268" width="1.61328125" style="29" customWidth="1"/>
    <col min="269" max="512" width="13.07421875" style="29"/>
    <col min="513" max="513" width="1.61328125" style="29" customWidth="1"/>
    <col min="514" max="515" width="3.3828125" style="29" customWidth="1"/>
    <col min="516" max="517" width="6.61328125" style="29" customWidth="1"/>
    <col min="518" max="518" width="13.61328125" style="29" customWidth="1"/>
    <col min="519" max="519" width="3.07421875" style="29" customWidth="1"/>
    <col min="520" max="520" width="10.61328125" style="29" customWidth="1"/>
    <col min="521" max="522" width="4.61328125" style="29" customWidth="1"/>
    <col min="523" max="523" width="5.61328125" style="29" customWidth="1"/>
    <col min="524" max="524" width="1.61328125" style="29" customWidth="1"/>
    <col min="525" max="768" width="13.07421875" style="29"/>
    <col min="769" max="769" width="1.61328125" style="29" customWidth="1"/>
    <col min="770" max="771" width="3.3828125" style="29" customWidth="1"/>
    <col min="772" max="773" width="6.61328125" style="29" customWidth="1"/>
    <col min="774" max="774" width="13.61328125" style="29" customWidth="1"/>
    <col min="775" max="775" width="3.07421875" style="29" customWidth="1"/>
    <col min="776" max="776" width="10.61328125" style="29" customWidth="1"/>
    <col min="777" max="778" width="4.61328125" style="29" customWidth="1"/>
    <col min="779" max="779" width="5.61328125" style="29" customWidth="1"/>
    <col min="780" max="780" width="1.61328125" style="29" customWidth="1"/>
    <col min="781" max="1024" width="13.07421875" style="29"/>
    <col min="1025" max="1025" width="1.61328125" style="29" customWidth="1"/>
    <col min="1026" max="1027" width="3.3828125" style="29" customWidth="1"/>
    <col min="1028" max="1029" width="6.61328125" style="29" customWidth="1"/>
    <col min="1030" max="1030" width="13.61328125" style="29" customWidth="1"/>
    <col min="1031" max="1031" width="3.07421875" style="29" customWidth="1"/>
    <col min="1032" max="1032" width="10.61328125" style="29" customWidth="1"/>
    <col min="1033" max="1034" width="4.61328125" style="29" customWidth="1"/>
    <col min="1035" max="1035" width="5.61328125" style="29" customWidth="1"/>
    <col min="1036" max="1036" width="1.61328125" style="29" customWidth="1"/>
    <col min="1037" max="1280" width="13.07421875" style="29"/>
    <col min="1281" max="1281" width="1.61328125" style="29" customWidth="1"/>
    <col min="1282" max="1283" width="3.3828125" style="29" customWidth="1"/>
    <col min="1284" max="1285" width="6.61328125" style="29" customWidth="1"/>
    <col min="1286" max="1286" width="13.61328125" style="29" customWidth="1"/>
    <col min="1287" max="1287" width="3.07421875" style="29" customWidth="1"/>
    <col min="1288" max="1288" width="10.61328125" style="29" customWidth="1"/>
    <col min="1289" max="1290" width="4.61328125" style="29" customWidth="1"/>
    <col min="1291" max="1291" width="5.61328125" style="29" customWidth="1"/>
    <col min="1292" max="1292" width="1.61328125" style="29" customWidth="1"/>
    <col min="1293" max="1536" width="13.07421875" style="29"/>
    <col min="1537" max="1537" width="1.61328125" style="29" customWidth="1"/>
    <col min="1538" max="1539" width="3.3828125" style="29" customWidth="1"/>
    <col min="1540" max="1541" width="6.61328125" style="29" customWidth="1"/>
    <col min="1542" max="1542" width="13.61328125" style="29" customWidth="1"/>
    <col min="1543" max="1543" width="3.07421875" style="29" customWidth="1"/>
    <col min="1544" max="1544" width="10.61328125" style="29" customWidth="1"/>
    <col min="1545" max="1546" width="4.61328125" style="29" customWidth="1"/>
    <col min="1547" max="1547" width="5.61328125" style="29" customWidth="1"/>
    <col min="1548" max="1548" width="1.61328125" style="29" customWidth="1"/>
    <col min="1549" max="1792" width="13.07421875" style="29"/>
    <col min="1793" max="1793" width="1.61328125" style="29" customWidth="1"/>
    <col min="1794" max="1795" width="3.3828125" style="29" customWidth="1"/>
    <col min="1796" max="1797" width="6.61328125" style="29" customWidth="1"/>
    <col min="1798" max="1798" width="13.61328125" style="29" customWidth="1"/>
    <col min="1799" max="1799" width="3.07421875" style="29" customWidth="1"/>
    <col min="1800" max="1800" width="10.61328125" style="29" customWidth="1"/>
    <col min="1801" max="1802" width="4.61328125" style="29" customWidth="1"/>
    <col min="1803" max="1803" width="5.61328125" style="29" customWidth="1"/>
    <col min="1804" max="1804" width="1.61328125" style="29" customWidth="1"/>
    <col min="1805" max="2048" width="13.07421875" style="29"/>
    <col min="2049" max="2049" width="1.61328125" style="29" customWidth="1"/>
    <col min="2050" max="2051" width="3.3828125" style="29" customWidth="1"/>
    <col min="2052" max="2053" width="6.61328125" style="29" customWidth="1"/>
    <col min="2054" max="2054" width="13.61328125" style="29" customWidth="1"/>
    <col min="2055" max="2055" width="3.07421875" style="29" customWidth="1"/>
    <col min="2056" max="2056" width="10.61328125" style="29" customWidth="1"/>
    <col min="2057" max="2058" width="4.61328125" style="29" customWidth="1"/>
    <col min="2059" max="2059" width="5.61328125" style="29" customWidth="1"/>
    <col min="2060" max="2060" width="1.61328125" style="29" customWidth="1"/>
    <col min="2061" max="2304" width="13.07421875" style="29"/>
    <col min="2305" max="2305" width="1.61328125" style="29" customWidth="1"/>
    <col min="2306" max="2307" width="3.3828125" style="29" customWidth="1"/>
    <col min="2308" max="2309" width="6.61328125" style="29" customWidth="1"/>
    <col min="2310" max="2310" width="13.61328125" style="29" customWidth="1"/>
    <col min="2311" max="2311" width="3.07421875" style="29" customWidth="1"/>
    <col min="2312" max="2312" width="10.61328125" style="29" customWidth="1"/>
    <col min="2313" max="2314" width="4.61328125" style="29" customWidth="1"/>
    <col min="2315" max="2315" width="5.61328125" style="29" customWidth="1"/>
    <col min="2316" max="2316" width="1.61328125" style="29" customWidth="1"/>
    <col min="2317" max="2560" width="13.07421875" style="29"/>
    <col min="2561" max="2561" width="1.61328125" style="29" customWidth="1"/>
    <col min="2562" max="2563" width="3.3828125" style="29" customWidth="1"/>
    <col min="2564" max="2565" width="6.61328125" style="29" customWidth="1"/>
    <col min="2566" max="2566" width="13.61328125" style="29" customWidth="1"/>
    <col min="2567" max="2567" width="3.07421875" style="29" customWidth="1"/>
    <col min="2568" max="2568" width="10.61328125" style="29" customWidth="1"/>
    <col min="2569" max="2570" width="4.61328125" style="29" customWidth="1"/>
    <col min="2571" max="2571" width="5.61328125" style="29" customWidth="1"/>
    <col min="2572" max="2572" width="1.61328125" style="29" customWidth="1"/>
    <col min="2573" max="2816" width="13.07421875" style="29"/>
    <col min="2817" max="2817" width="1.61328125" style="29" customWidth="1"/>
    <col min="2818" max="2819" width="3.3828125" style="29" customWidth="1"/>
    <col min="2820" max="2821" width="6.61328125" style="29" customWidth="1"/>
    <col min="2822" max="2822" width="13.61328125" style="29" customWidth="1"/>
    <col min="2823" max="2823" width="3.07421875" style="29" customWidth="1"/>
    <col min="2824" max="2824" width="10.61328125" style="29" customWidth="1"/>
    <col min="2825" max="2826" width="4.61328125" style="29" customWidth="1"/>
    <col min="2827" max="2827" width="5.61328125" style="29" customWidth="1"/>
    <col min="2828" max="2828" width="1.61328125" style="29" customWidth="1"/>
    <col min="2829" max="3072" width="13.07421875" style="29"/>
    <col min="3073" max="3073" width="1.61328125" style="29" customWidth="1"/>
    <col min="3074" max="3075" width="3.3828125" style="29" customWidth="1"/>
    <col min="3076" max="3077" width="6.61328125" style="29" customWidth="1"/>
    <col min="3078" max="3078" width="13.61328125" style="29" customWidth="1"/>
    <col min="3079" max="3079" width="3.07421875" style="29" customWidth="1"/>
    <col min="3080" max="3080" width="10.61328125" style="29" customWidth="1"/>
    <col min="3081" max="3082" width="4.61328125" style="29" customWidth="1"/>
    <col min="3083" max="3083" width="5.61328125" style="29" customWidth="1"/>
    <col min="3084" max="3084" width="1.61328125" style="29" customWidth="1"/>
    <col min="3085" max="3328" width="13.07421875" style="29"/>
    <col min="3329" max="3329" width="1.61328125" style="29" customWidth="1"/>
    <col min="3330" max="3331" width="3.3828125" style="29" customWidth="1"/>
    <col min="3332" max="3333" width="6.61328125" style="29" customWidth="1"/>
    <col min="3334" max="3334" width="13.61328125" style="29" customWidth="1"/>
    <col min="3335" max="3335" width="3.07421875" style="29" customWidth="1"/>
    <col min="3336" max="3336" width="10.61328125" style="29" customWidth="1"/>
    <col min="3337" max="3338" width="4.61328125" style="29" customWidth="1"/>
    <col min="3339" max="3339" width="5.61328125" style="29" customWidth="1"/>
    <col min="3340" max="3340" width="1.61328125" style="29" customWidth="1"/>
    <col min="3341" max="3584" width="13.07421875" style="29"/>
    <col min="3585" max="3585" width="1.61328125" style="29" customWidth="1"/>
    <col min="3586" max="3587" width="3.3828125" style="29" customWidth="1"/>
    <col min="3588" max="3589" width="6.61328125" style="29" customWidth="1"/>
    <col min="3590" max="3590" width="13.61328125" style="29" customWidth="1"/>
    <col min="3591" max="3591" width="3.07421875" style="29" customWidth="1"/>
    <col min="3592" max="3592" width="10.61328125" style="29" customWidth="1"/>
    <col min="3593" max="3594" width="4.61328125" style="29" customWidth="1"/>
    <col min="3595" max="3595" width="5.61328125" style="29" customWidth="1"/>
    <col min="3596" max="3596" width="1.61328125" style="29" customWidth="1"/>
    <col min="3597" max="3840" width="13.07421875" style="29"/>
    <col min="3841" max="3841" width="1.61328125" style="29" customWidth="1"/>
    <col min="3842" max="3843" width="3.3828125" style="29" customWidth="1"/>
    <col min="3844" max="3845" width="6.61328125" style="29" customWidth="1"/>
    <col min="3846" max="3846" width="13.61328125" style="29" customWidth="1"/>
    <col min="3847" max="3847" width="3.07421875" style="29" customWidth="1"/>
    <col min="3848" max="3848" width="10.61328125" style="29" customWidth="1"/>
    <col min="3849" max="3850" width="4.61328125" style="29" customWidth="1"/>
    <col min="3851" max="3851" width="5.61328125" style="29" customWidth="1"/>
    <col min="3852" max="3852" width="1.61328125" style="29" customWidth="1"/>
    <col min="3853" max="4096" width="13.07421875" style="29"/>
    <col min="4097" max="4097" width="1.61328125" style="29" customWidth="1"/>
    <col min="4098" max="4099" width="3.3828125" style="29" customWidth="1"/>
    <col min="4100" max="4101" width="6.61328125" style="29" customWidth="1"/>
    <col min="4102" max="4102" width="13.61328125" style="29" customWidth="1"/>
    <col min="4103" max="4103" width="3.07421875" style="29" customWidth="1"/>
    <col min="4104" max="4104" width="10.61328125" style="29" customWidth="1"/>
    <col min="4105" max="4106" width="4.61328125" style="29" customWidth="1"/>
    <col min="4107" max="4107" width="5.61328125" style="29" customWidth="1"/>
    <col min="4108" max="4108" width="1.61328125" style="29" customWidth="1"/>
    <col min="4109" max="4352" width="13.07421875" style="29"/>
    <col min="4353" max="4353" width="1.61328125" style="29" customWidth="1"/>
    <col min="4354" max="4355" width="3.3828125" style="29" customWidth="1"/>
    <col min="4356" max="4357" width="6.61328125" style="29" customWidth="1"/>
    <col min="4358" max="4358" width="13.61328125" style="29" customWidth="1"/>
    <col min="4359" max="4359" width="3.07421875" style="29" customWidth="1"/>
    <col min="4360" max="4360" width="10.61328125" style="29" customWidth="1"/>
    <col min="4361" max="4362" width="4.61328125" style="29" customWidth="1"/>
    <col min="4363" max="4363" width="5.61328125" style="29" customWidth="1"/>
    <col min="4364" max="4364" width="1.61328125" style="29" customWidth="1"/>
    <col min="4365" max="4608" width="13.07421875" style="29"/>
    <col min="4609" max="4609" width="1.61328125" style="29" customWidth="1"/>
    <col min="4610" max="4611" width="3.3828125" style="29" customWidth="1"/>
    <col min="4612" max="4613" width="6.61328125" style="29" customWidth="1"/>
    <col min="4614" max="4614" width="13.61328125" style="29" customWidth="1"/>
    <col min="4615" max="4615" width="3.07421875" style="29" customWidth="1"/>
    <col min="4616" max="4616" width="10.61328125" style="29" customWidth="1"/>
    <col min="4617" max="4618" width="4.61328125" style="29" customWidth="1"/>
    <col min="4619" max="4619" width="5.61328125" style="29" customWidth="1"/>
    <col min="4620" max="4620" width="1.61328125" style="29" customWidth="1"/>
    <col min="4621" max="4864" width="13.07421875" style="29"/>
    <col min="4865" max="4865" width="1.61328125" style="29" customWidth="1"/>
    <col min="4866" max="4867" width="3.3828125" style="29" customWidth="1"/>
    <col min="4868" max="4869" width="6.61328125" style="29" customWidth="1"/>
    <col min="4870" max="4870" width="13.61328125" style="29" customWidth="1"/>
    <col min="4871" max="4871" width="3.07421875" style="29" customWidth="1"/>
    <col min="4872" max="4872" width="10.61328125" style="29" customWidth="1"/>
    <col min="4873" max="4874" width="4.61328125" style="29" customWidth="1"/>
    <col min="4875" max="4875" width="5.61328125" style="29" customWidth="1"/>
    <col min="4876" max="4876" width="1.61328125" style="29" customWidth="1"/>
    <col min="4877" max="5120" width="13.07421875" style="29"/>
    <col min="5121" max="5121" width="1.61328125" style="29" customWidth="1"/>
    <col min="5122" max="5123" width="3.3828125" style="29" customWidth="1"/>
    <col min="5124" max="5125" width="6.61328125" style="29" customWidth="1"/>
    <col min="5126" max="5126" width="13.61328125" style="29" customWidth="1"/>
    <col min="5127" max="5127" width="3.07421875" style="29" customWidth="1"/>
    <col min="5128" max="5128" width="10.61328125" style="29" customWidth="1"/>
    <col min="5129" max="5130" width="4.61328125" style="29" customWidth="1"/>
    <col min="5131" max="5131" width="5.61328125" style="29" customWidth="1"/>
    <col min="5132" max="5132" width="1.61328125" style="29" customWidth="1"/>
    <col min="5133" max="5376" width="13.07421875" style="29"/>
    <col min="5377" max="5377" width="1.61328125" style="29" customWidth="1"/>
    <col min="5378" max="5379" width="3.3828125" style="29" customWidth="1"/>
    <col min="5380" max="5381" width="6.61328125" style="29" customWidth="1"/>
    <col min="5382" max="5382" width="13.61328125" style="29" customWidth="1"/>
    <col min="5383" max="5383" width="3.07421875" style="29" customWidth="1"/>
    <col min="5384" max="5384" width="10.61328125" style="29" customWidth="1"/>
    <col min="5385" max="5386" width="4.61328125" style="29" customWidth="1"/>
    <col min="5387" max="5387" width="5.61328125" style="29" customWidth="1"/>
    <col min="5388" max="5388" width="1.61328125" style="29" customWidth="1"/>
    <col min="5389" max="5632" width="13.07421875" style="29"/>
    <col min="5633" max="5633" width="1.61328125" style="29" customWidth="1"/>
    <col min="5634" max="5635" width="3.3828125" style="29" customWidth="1"/>
    <col min="5636" max="5637" width="6.61328125" style="29" customWidth="1"/>
    <col min="5638" max="5638" width="13.61328125" style="29" customWidth="1"/>
    <col min="5639" max="5639" width="3.07421875" style="29" customWidth="1"/>
    <col min="5640" max="5640" width="10.61328125" style="29" customWidth="1"/>
    <col min="5641" max="5642" width="4.61328125" style="29" customWidth="1"/>
    <col min="5643" max="5643" width="5.61328125" style="29" customWidth="1"/>
    <col min="5644" max="5644" width="1.61328125" style="29" customWidth="1"/>
    <col min="5645" max="5888" width="13.07421875" style="29"/>
    <col min="5889" max="5889" width="1.61328125" style="29" customWidth="1"/>
    <col min="5890" max="5891" width="3.3828125" style="29" customWidth="1"/>
    <col min="5892" max="5893" width="6.61328125" style="29" customWidth="1"/>
    <col min="5894" max="5894" width="13.61328125" style="29" customWidth="1"/>
    <col min="5895" max="5895" width="3.07421875" style="29" customWidth="1"/>
    <col min="5896" max="5896" width="10.61328125" style="29" customWidth="1"/>
    <col min="5897" max="5898" width="4.61328125" style="29" customWidth="1"/>
    <col min="5899" max="5899" width="5.61328125" style="29" customWidth="1"/>
    <col min="5900" max="5900" width="1.61328125" style="29" customWidth="1"/>
    <col min="5901" max="6144" width="13.07421875" style="29"/>
    <col min="6145" max="6145" width="1.61328125" style="29" customWidth="1"/>
    <col min="6146" max="6147" width="3.3828125" style="29" customWidth="1"/>
    <col min="6148" max="6149" width="6.61328125" style="29" customWidth="1"/>
    <col min="6150" max="6150" width="13.61328125" style="29" customWidth="1"/>
    <col min="6151" max="6151" width="3.07421875" style="29" customWidth="1"/>
    <col min="6152" max="6152" width="10.61328125" style="29" customWidth="1"/>
    <col min="6153" max="6154" width="4.61328125" style="29" customWidth="1"/>
    <col min="6155" max="6155" width="5.61328125" style="29" customWidth="1"/>
    <col min="6156" max="6156" width="1.61328125" style="29" customWidth="1"/>
    <col min="6157" max="6400" width="13.07421875" style="29"/>
    <col min="6401" max="6401" width="1.61328125" style="29" customWidth="1"/>
    <col min="6402" max="6403" width="3.3828125" style="29" customWidth="1"/>
    <col min="6404" max="6405" width="6.61328125" style="29" customWidth="1"/>
    <col min="6406" max="6406" width="13.61328125" style="29" customWidth="1"/>
    <col min="6407" max="6407" width="3.07421875" style="29" customWidth="1"/>
    <col min="6408" max="6408" width="10.61328125" style="29" customWidth="1"/>
    <col min="6409" max="6410" width="4.61328125" style="29" customWidth="1"/>
    <col min="6411" max="6411" width="5.61328125" style="29" customWidth="1"/>
    <col min="6412" max="6412" width="1.61328125" style="29" customWidth="1"/>
    <col min="6413" max="6656" width="13.07421875" style="29"/>
    <col min="6657" max="6657" width="1.61328125" style="29" customWidth="1"/>
    <col min="6658" max="6659" width="3.3828125" style="29" customWidth="1"/>
    <col min="6660" max="6661" width="6.61328125" style="29" customWidth="1"/>
    <col min="6662" max="6662" width="13.61328125" style="29" customWidth="1"/>
    <col min="6663" max="6663" width="3.07421875" style="29" customWidth="1"/>
    <col min="6664" max="6664" width="10.61328125" style="29" customWidth="1"/>
    <col min="6665" max="6666" width="4.61328125" style="29" customWidth="1"/>
    <col min="6667" max="6667" width="5.61328125" style="29" customWidth="1"/>
    <col min="6668" max="6668" width="1.61328125" style="29" customWidth="1"/>
    <col min="6669" max="6912" width="13.07421875" style="29"/>
    <col min="6913" max="6913" width="1.61328125" style="29" customWidth="1"/>
    <col min="6914" max="6915" width="3.3828125" style="29" customWidth="1"/>
    <col min="6916" max="6917" width="6.61328125" style="29" customWidth="1"/>
    <col min="6918" max="6918" width="13.61328125" style="29" customWidth="1"/>
    <col min="6919" max="6919" width="3.07421875" style="29" customWidth="1"/>
    <col min="6920" max="6920" width="10.61328125" style="29" customWidth="1"/>
    <col min="6921" max="6922" width="4.61328125" style="29" customWidth="1"/>
    <col min="6923" max="6923" width="5.61328125" style="29" customWidth="1"/>
    <col min="6924" max="6924" width="1.61328125" style="29" customWidth="1"/>
    <col min="6925" max="7168" width="13.07421875" style="29"/>
    <col min="7169" max="7169" width="1.61328125" style="29" customWidth="1"/>
    <col min="7170" max="7171" width="3.3828125" style="29" customWidth="1"/>
    <col min="7172" max="7173" width="6.61328125" style="29" customWidth="1"/>
    <col min="7174" max="7174" width="13.61328125" style="29" customWidth="1"/>
    <col min="7175" max="7175" width="3.07421875" style="29" customWidth="1"/>
    <col min="7176" max="7176" width="10.61328125" style="29" customWidth="1"/>
    <col min="7177" max="7178" width="4.61328125" style="29" customWidth="1"/>
    <col min="7179" max="7179" width="5.61328125" style="29" customWidth="1"/>
    <col min="7180" max="7180" width="1.61328125" style="29" customWidth="1"/>
    <col min="7181" max="7424" width="13.07421875" style="29"/>
    <col min="7425" max="7425" width="1.61328125" style="29" customWidth="1"/>
    <col min="7426" max="7427" width="3.3828125" style="29" customWidth="1"/>
    <col min="7428" max="7429" width="6.61328125" style="29" customWidth="1"/>
    <col min="7430" max="7430" width="13.61328125" style="29" customWidth="1"/>
    <col min="7431" max="7431" width="3.07421875" style="29" customWidth="1"/>
    <col min="7432" max="7432" width="10.61328125" style="29" customWidth="1"/>
    <col min="7433" max="7434" width="4.61328125" style="29" customWidth="1"/>
    <col min="7435" max="7435" width="5.61328125" style="29" customWidth="1"/>
    <col min="7436" max="7436" width="1.61328125" style="29" customWidth="1"/>
    <col min="7437" max="7680" width="13.07421875" style="29"/>
    <col min="7681" max="7681" width="1.61328125" style="29" customWidth="1"/>
    <col min="7682" max="7683" width="3.3828125" style="29" customWidth="1"/>
    <col min="7684" max="7685" width="6.61328125" style="29" customWidth="1"/>
    <col min="7686" max="7686" width="13.61328125" style="29" customWidth="1"/>
    <col min="7687" max="7687" width="3.07421875" style="29" customWidth="1"/>
    <col min="7688" max="7688" width="10.61328125" style="29" customWidth="1"/>
    <col min="7689" max="7690" width="4.61328125" style="29" customWidth="1"/>
    <col min="7691" max="7691" width="5.61328125" style="29" customWidth="1"/>
    <col min="7692" max="7692" width="1.61328125" style="29" customWidth="1"/>
    <col min="7693" max="7936" width="13.07421875" style="29"/>
    <col min="7937" max="7937" width="1.61328125" style="29" customWidth="1"/>
    <col min="7938" max="7939" width="3.3828125" style="29" customWidth="1"/>
    <col min="7940" max="7941" width="6.61328125" style="29" customWidth="1"/>
    <col min="7942" max="7942" width="13.61328125" style="29" customWidth="1"/>
    <col min="7943" max="7943" width="3.07421875" style="29" customWidth="1"/>
    <col min="7944" max="7944" width="10.61328125" style="29" customWidth="1"/>
    <col min="7945" max="7946" width="4.61328125" style="29" customWidth="1"/>
    <col min="7947" max="7947" width="5.61328125" style="29" customWidth="1"/>
    <col min="7948" max="7948" width="1.61328125" style="29" customWidth="1"/>
    <col min="7949" max="8192" width="13.07421875" style="29"/>
    <col min="8193" max="8193" width="1.61328125" style="29" customWidth="1"/>
    <col min="8194" max="8195" width="3.3828125" style="29" customWidth="1"/>
    <col min="8196" max="8197" width="6.61328125" style="29" customWidth="1"/>
    <col min="8198" max="8198" width="13.61328125" style="29" customWidth="1"/>
    <col min="8199" max="8199" width="3.07421875" style="29" customWidth="1"/>
    <col min="8200" max="8200" width="10.61328125" style="29" customWidth="1"/>
    <col min="8201" max="8202" width="4.61328125" style="29" customWidth="1"/>
    <col min="8203" max="8203" width="5.61328125" style="29" customWidth="1"/>
    <col min="8204" max="8204" width="1.61328125" style="29" customWidth="1"/>
    <col min="8205" max="8448" width="13.07421875" style="29"/>
    <col min="8449" max="8449" width="1.61328125" style="29" customWidth="1"/>
    <col min="8450" max="8451" width="3.3828125" style="29" customWidth="1"/>
    <col min="8452" max="8453" width="6.61328125" style="29" customWidth="1"/>
    <col min="8454" max="8454" width="13.61328125" style="29" customWidth="1"/>
    <col min="8455" max="8455" width="3.07421875" style="29" customWidth="1"/>
    <col min="8456" max="8456" width="10.61328125" style="29" customWidth="1"/>
    <col min="8457" max="8458" width="4.61328125" style="29" customWidth="1"/>
    <col min="8459" max="8459" width="5.61328125" style="29" customWidth="1"/>
    <col min="8460" max="8460" width="1.61328125" style="29" customWidth="1"/>
    <col min="8461" max="8704" width="13.07421875" style="29"/>
    <col min="8705" max="8705" width="1.61328125" style="29" customWidth="1"/>
    <col min="8706" max="8707" width="3.3828125" style="29" customWidth="1"/>
    <col min="8708" max="8709" width="6.61328125" style="29" customWidth="1"/>
    <col min="8710" max="8710" width="13.61328125" style="29" customWidth="1"/>
    <col min="8711" max="8711" width="3.07421875" style="29" customWidth="1"/>
    <col min="8712" max="8712" width="10.61328125" style="29" customWidth="1"/>
    <col min="8713" max="8714" width="4.61328125" style="29" customWidth="1"/>
    <col min="8715" max="8715" width="5.61328125" style="29" customWidth="1"/>
    <col min="8716" max="8716" width="1.61328125" style="29" customWidth="1"/>
    <col min="8717" max="8960" width="13.07421875" style="29"/>
    <col min="8961" max="8961" width="1.61328125" style="29" customWidth="1"/>
    <col min="8962" max="8963" width="3.3828125" style="29" customWidth="1"/>
    <col min="8964" max="8965" width="6.61328125" style="29" customWidth="1"/>
    <col min="8966" max="8966" width="13.61328125" style="29" customWidth="1"/>
    <col min="8967" max="8967" width="3.07421875" style="29" customWidth="1"/>
    <col min="8968" max="8968" width="10.61328125" style="29" customWidth="1"/>
    <col min="8969" max="8970" width="4.61328125" style="29" customWidth="1"/>
    <col min="8971" max="8971" width="5.61328125" style="29" customWidth="1"/>
    <col min="8972" max="8972" width="1.61328125" style="29" customWidth="1"/>
    <col min="8973" max="9216" width="13.07421875" style="29"/>
    <col min="9217" max="9217" width="1.61328125" style="29" customWidth="1"/>
    <col min="9218" max="9219" width="3.3828125" style="29" customWidth="1"/>
    <col min="9220" max="9221" width="6.61328125" style="29" customWidth="1"/>
    <col min="9222" max="9222" width="13.61328125" style="29" customWidth="1"/>
    <col min="9223" max="9223" width="3.07421875" style="29" customWidth="1"/>
    <col min="9224" max="9224" width="10.61328125" style="29" customWidth="1"/>
    <col min="9225" max="9226" width="4.61328125" style="29" customWidth="1"/>
    <col min="9227" max="9227" width="5.61328125" style="29" customWidth="1"/>
    <col min="9228" max="9228" width="1.61328125" style="29" customWidth="1"/>
    <col min="9229" max="9472" width="13.07421875" style="29"/>
    <col min="9473" max="9473" width="1.61328125" style="29" customWidth="1"/>
    <col min="9474" max="9475" width="3.3828125" style="29" customWidth="1"/>
    <col min="9476" max="9477" width="6.61328125" style="29" customWidth="1"/>
    <col min="9478" max="9478" width="13.61328125" style="29" customWidth="1"/>
    <col min="9479" max="9479" width="3.07421875" style="29" customWidth="1"/>
    <col min="9480" max="9480" width="10.61328125" style="29" customWidth="1"/>
    <col min="9481" max="9482" width="4.61328125" style="29" customWidth="1"/>
    <col min="9483" max="9483" width="5.61328125" style="29" customWidth="1"/>
    <col min="9484" max="9484" width="1.61328125" style="29" customWidth="1"/>
    <col min="9485" max="9728" width="13.07421875" style="29"/>
    <col min="9729" max="9729" width="1.61328125" style="29" customWidth="1"/>
    <col min="9730" max="9731" width="3.3828125" style="29" customWidth="1"/>
    <col min="9732" max="9733" width="6.61328125" style="29" customWidth="1"/>
    <col min="9734" max="9734" width="13.61328125" style="29" customWidth="1"/>
    <col min="9735" max="9735" width="3.07421875" style="29" customWidth="1"/>
    <col min="9736" max="9736" width="10.61328125" style="29" customWidth="1"/>
    <col min="9737" max="9738" width="4.61328125" style="29" customWidth="1"/>
    <col min="9739" max="9739" width="5.61328125" style="29" customWidth="1"/>
    <col min="9740" max="9740" width="1.61328125" style="29" customWidth="1"/>
    <col min="9741" max="9984" width="13.07421875" style="29"/>
    <col min="9985" max="9985" width="1.61328125" style="29" customWidth="1"/>
    <col min="9986" max="9987" width="3.3828125" style="29" customWidth="1"/>
    <col min="9988" max="9989" width="6.61328125" style="29" customWidth="1"/>
    <col min="9990" max="9990" width="13.61328125" style="29" customWidth="1"/>
    <col min="9991" max="9991" width="3.07421875" style="29" customWidth="1"/>
    <col min="9992" max="9992" width="10.61328125" style="29" customWidth="1"/>
    <col min="9993" max="9994" width="4.61328125" style="29" customWidth="1"/>
    <col min="9995" max="9995" width="5.61328125" style="29" customWidth="1"/>
    <col min="9996" max="9996" width="1.61328125" style="29" customWidth="1"/>
    <col min="9997" max="10240" width="13.07421875" style="29"/>
    <col min="10241" max="10241" width="1.61328125" style="29" customWidth="1"/>
    <col min="10242" max="10243" width="3.3828125" style="29" customWidth="1"/>
    <col min="10244" max="10245" width="6.61328125" style="29" customWidth="1"/>
    <col min="10246" max="10246" width="13.61328125" style="29" customWidth="1"/>
    <col min="10247" max="10247" width="3.07421875" style="29" customWidth="1"/>
    <col min="10248" max="10248" width="10.61328125" style="29" customWidth="1"/>
    <col min="10249" max="10250" width="4.61328125" style="29" customWidth="1"/>
    <col min="10251" max="10251" width="5.61328125" style="29" customWidth="1"/>
    <col min="10252" max="10252" width="1.61328125" style="29" customWidth="1"/>
    <col min="10253" max="10496" width="13.07421875" style="29"/>
    <col min="10497" max="10497" width="1.61328125" style="29" customWidth="1"/>
    <col min="10498" max="10499" width="3.3828125" style="29" customWidth="1"/>
    <col min="10500" max="10501" width="6.61328125" style="29" customWidth="1"/>
    <col min="10502" max="10502" width="13.61328125" style="29" customWidth="1"/>
    <col min="10503" max="10503" width="3.07421875" style="29" customWidth="1"/>
    <col min="10504" max="10504" width="10.61328125" style="29" customWidth="1"/>
    <col min="10505" max="10506" width="4.61328125" style="29" customWidth="1"/>
    <col min="10507" max="10507" width="5.61328125" style="29" customWidth="1"/>
    <col min="10508" max="10508" width="1.61328125" style="29" customWidth="1"/>
    <col min="10509" max="10752" width="13.07421875" style="29"/>
    <col min="10753" max="10753" width="1.61328125" style="29" customWidth="1"/>
    <col min="10754" max="10755" width="3.3828125" style="29" customWidth="1"/>
    <col min="10756" max="10757" width="6.61328125" style="29" customWidth="1"/>
    <col min="10758" max="10758" width="13.61328125" style="29" customWidth="1"/>
    <col min="10759" max="10759" width="3.07421875" style="29" customWidth="1"/>
    <col min="10760" max="10760" width="10.61328125" style="29" customWidth="1"/>
    <col min="10761" max="10762" width="4.61328125" style="29" customWidth="1"/>
    <col min="10763" max="10763" width="5.61328125" style="29" customWidth="1"/>
    <col min="10764" max="10764" width="1.61328125" style="29" customWidth="1"/>
    <col min="10765" max="11008" width="13.07421875" style="29"/>
    <col min="11009" max="11009" width="1.61328125" style="29" customWidth="1"/>
    <col min="11010" max="11011" width="3.3828125" style="29" customWidth="1"/>
    <col min="11012" max="11013" width="6.61328125" style="29" customWidth="1"/>
    <col min="11014" max="11014" width="13.61328125" style="29" customWidth="1"/>
    <col min="11015" max="11015" width="3.07421875" style="29" customWidth="1"/>
    <col min="11016" max="11016" width="10.61328125" style="29" customWidth="1"/>
    <col min="11017" max="11018" width="4.61328125" style="29" customWidth="1"/>
    <col min="11019" max="11019" width="5.61328125" style="29" customWidth="1"/>
    <col min="11020" max="11020" width="1.61328125" style="29" customWidth="1"/>
    <col min="11021" max="11264" width="13.07421875" style="29"/>
    <col min="11265" max="11265" width="1.61328125" style="29" customWidth="1"/>
    <col min="11266" max="11267" width="3.3828125" style="29" customWidth="1"/>
    <col min="11268" max="11269" width="6.61328125" style="29" customWidth="1"/>
    <col min="11270" max="11270" width="13.61328125" style="29" customWidth="1"/>
    <col min="11271" max="11271" width="3.07421875" style="29" customWidth="1"/>
    <col min="11272" max="11272" width="10.61328125" style="29" customWidth="1"/>
    <col min="11273" max="11274" width="4.61328125" style="29" customWidth="1"/>
    <col min="11275" max="11275" width="5.61328125" style="29" customWidth="1"/>
    <col min="11276" max="11276" width="1.61328125" style="29" customWidth="1"/>
    <col min="11277" max="11520" width="13.07421875" style="29"/>
    <col min="11521" max="11521" width="1.61328125" style="29" customWidth="1"/>
    <col min="11522" max="11523" width="3.3828125" style="29" customWidth="1"/>
    <col min="11524" max="11525" width="6.61328125" style="29" customWidth="1"/>
    <col min="11526" max="11526" width="13.61328125" style="29" customWidth="1"/>
    <col min="11527" max="11527" width="3.07421875" style="29" customWidth="1"/>
    <col min="11528" max="11528" width="10.61328125" style="29" customWidth="1"/>
    <col min="11529" max="11530" width="4.61328125" style="29" customWidth="1"/>
    <col min="11531" max="11531" width="5.61328125" style="29" customWidth="1"/>
    <col min="11532" max="11532" width="1.61328125" style="29" customWidth="1"/>
    <col min="11533" max="11776" width="13.07421875" style="29"/>
    <col min="11777" max="11777" width="1.61328125" style="29" customWidth="1"/>
    <col min="11778" max="11779" width="3.3828125" style="29" customWidth="1"/>
    <col min="11780" max="11781" width="6.61328125" style="29" customWidth="1"/>
    <col min="11782" max="11782" width="13.61328125" style="29" customWidth="1"/>
    <col min="11783" max="11783" width="3.07421875" style="29" customWidth="1"/>
    <col min="11784" max="11784" width="10.61328125" style="29" customWidth="1"/>
    <col min="11785" max="11786" width="4.61328125" style="29" customWidth="1"/>
    <col min="11787" max="11787" width="5.61328125" style="29" customWidth="1"/>
    <col min="11788" max="11788" width="1.61328125" style="29" customWidth="1"/>
    <col min="11789" max="12032" width="13.07421875" style="29"/>
    <col min="12033" max="12033" width="1.61328125" style="29" customWidth="1"/>
    <col min="12034" max="12035" width="3.3828125" style="29" customWidth="1"/>
    <col min="12036" max="12037" width="6.61328125" style="29" customWidth="1"/>
    <col min="12038" max="12038" width="13.61328125" style="29" customWidth="1"/>
    <col min="12039" max="12039" width="3.07421875" style="29" customWidth="1"/>
    <col min="12040" max="12040" width="10.61328125" style="29" customWidth="1"/>
    <col min="12041" max="12042" width="4.61328125" style="29" customWidth="1"/>
    <col min="12043" max="12043" width="5.61328125" style="29" customWidth="1"/>
    <col min="12044" max="12044" width="1.61328125" style="29" customWidth="1"/>
    <col min="12045" max="12288" width="13.07421875" style="29"/>
    <col min="12289" max="12289" width="1.61328125" style="29" customWidth="1"/>
    <col min="12290" max="12291" width="3.3828125" style="29" customWidth="1"/>
    <col min="12292" max="12293" width="6.61328125" style="29" customWidth="1"/>
    <col min="12294" max="12294" width="13.61328125" style="29" customWidth="1"/>
    <col min="12295" max="12295" width="3.07421875" style="29" customWidth="1"/>
    <col min="12296" max="12296" width="10.61328125" style="29" customWidth="1"/>
    <col min="12297" max="12298" width="4.61328125" style="29" customWidth="1"/>
    <col min="12299" max="12299" width="5.61328125" style="29" customWidth="1"/>
    <col min="12300" max="12300" width="1.61328125" style="29" customWidth="1"/>
    <col min="12301" max="12544" width="13.07421875" style="29"/>
    <col min="12545" max="12545" width="1.61328125" style="29" customWidth="1"/>
    <col min="12546" max="12547" width="3.3828125" style="29" customWidth="1"/>
    <col min="12548" max="12549" width="6.61328125" style="29" customWidth="1"/>
    <col min="12550" max="12550" width="13.61328125" style="29" customWidth="1"/>
    <col min="12551" max="12551" width="3.07421875" style="29" customWidth="1"/>
    <col min="12552" max="12552" width="10.61328125" style="29" customWidth="1"/>
    <col min="12553" max="12554" width="4.61328125" style="29" customWidth="1"/>
    <col min="12555" max="12555" width="5.61328125" style="29" customWidth="1"/>
    <col min="12556" max="12556" width="1.61328125" style="29" customWidth="1"/>
    <col min="12557" max="12800" width="13.07421875" style="29"/>
    <col min="12801" max="12801" width="1.61328125" style="29" customWidth="1"/>
    <col min="12802" max="12803" width="3.3828125" style="29" customWidth="1"/>
    <col min="12804" max="12805" width="6.61328125" style="29" customWidth="1"/>
    <col min="12806" max="12806" width="13.61328125" style="29" customWidth="1"/>
    <col min="12807" max="12807" width="3.07421875" style="29" customWidth="1"/>
    <col min="12808" max="12808" width="10.61328125" style="29" customWidth="1"/>
    <col min="12809" max="12810" width="4.61328125" style="29" customWidth="1"/>
    <col min="12811" max="12811" width="5.61328125" style="29" customWidth="1"/>
    <col min="12812" max="12812" width="1.61328125" style="29" customWidth="1"/>
    <col min="12813" max="13056" width="13.07421875" style="29"/>
    <col min="13057" max="13057" width="1.61328125" style="29" customWidth="1"/>
    <col min="13058" max="13059" width="3.3828125" style="29" customWidth="1"/>
    <col min="13060" max="13061" width="6.61328125" style="29" customWidth="1"/>
    <col min="13062" max="13062" width="13.61328125" style="29" customWidth="1"/>
    <col min="13063" max="13063" width="3.07421875" style="29" customWidth="1"/>
    <col min="13064" max="13064" width="10.61328125" style="29" customWidth="1"/>
    <col min="13065" max="13066" width="4.61328125" style="29" customWidth="1"/>
    <col min="13067" max="13067" width="5.61328125" style="29" customWidth="1"/>
    <col min="13068" max="13068" width="1.61328125" style="29" customWidth="1"/>
    <col min="13069" max="13312" width="13.07421875" style="29"/>
    <col min="13313" max="13313" width="1.61328125" style="29" customWidth="1"/>
    <col min="13314" max="13315" width="3.3828125" style="29" customWidth="1"/>
    <col min="13316" max="13317" width="6.61328125" style="29" customWidth="1"/>
    <col min="13318" max="13318" width="13.61328125" style="29" customWidth="1"/>
    <col min="13319" max="13319" width="3.07421875" style="29" customWidth="1"/>
    <col min="13320" max="13320" width="10.61328125" style="29" customWidth="1"/>
    <col min="13321" max="13322" width="4.61328125" style="29" customWidth="1"/>
    <col min="13323" max="13323" width="5.61328125" style="29" customWidth="1"/>
    <col min="13324" max="13324" width="1.61328125" style="29" customWidth="1"/>
    <col min="13325" max="13568" width="13.07421875" style="29"/>
    <col min="13569" max="13569" width="1.61328125" style="29" customWidth="1"/>
    <col min="13570" max="13571" width="3.3828125" style="29" customWidth="1"/>
    <col min="13572" max="13573" width="6.61328125" style="29" customWidth="1"/>
    <col min="13574" max="13574" width="13.61328125" style="29" customWidth="1"/>
    <col min="13575" max="13575" width="3.07421875" style="29" customWidth="1"/>
    <col min="13576" max="13576" width="10.61328125" style="29" customWidth="1"/>
    <col min="13577" max="13578" width="4.61328125" style="29" customWidth="1"/>
    <col min="13579" max="13579" width="5.61328125" style="29" customWidth="1"/>
    <col min="13580" max="13580" width="1.61328125" style="29" customWidth="1"/>
    <col min="13581" max="13824" width="13.07421875" style="29"/>
    <col min="13825" max="13825" width="1.61328125" style="29" customWidth="1"/>
    <col min="13826" max="13827" width="3.3828125" style="29" customWidth="1"/>
    <col min="13828" max="13829" width="6.61328125" style="29" customWidth="1"/>
    <col min="13830" max="13830" width="13.61328125" style="29" customWidth="1"/>
    <col min="13831" max="13831" width="3.07421875" style="29" customWidth="1"/>
    <col min="13832" max="13832" width="10.61328125" style="29" customWidth="1"/>
    <col min="13833" max="13834" width="4.61328125" style="29" customWidth="1"/>
    <col min="13835" max="13835" width="5.61328125" style="29" customWidth="1"/>
    <col min="13836" max="13836" width="1.61328125" style="29" customWidth="1"/>
    <col min="13837" max="14080" width="13.07421875" style="29"/>
    <col min="14081" max="14081" width="1.61328125" style="29" customWidth="1"/>
    <col min="14082" max="14083" width="3.3828125" style="29" customWidth="1"/>
    <col min="14084" max="14085" width="6.61328125" style="29" customWidth="1"/>
    <col min="14086" max="14086" width="13.61328125" style="29" customWidth="1"/>
    <col min="14087" max="14087" width="3.07421875" style="29" customWidth="1"/>
    <col min="14088" max="14088" width="10.61328125" style="29" customWidth="1"/>
    <col min="14089" max="14090" width="4.61328125" style="29" customWidth="1"/>
    <col min="14091" max="14091" width="5.61328125" style="29" customWidth="1"/>
    <col min="14092" max="14092" width="1.61328125" style="29" customWidth="1"/>
    <col min="14093" max="14336" width="13.07421875" style="29"/>
    <col min="14337" max="14337" width="1.61328125" style="29" customWidth="1"/>
    <col min="14338" max="14339" width="3.3828125" style="29" customWidth="1"/>
    <col min="14340" max="14341" width="6.61328125" style="29" customWidth="1"/>
    <col min="14342" max="14342" width="13.61328125" style="29" customWidth="1"/>
    <col min="14343" max="14343" width="3.07421875" style="29" customWidth="1"/>
    <col min="14344" max="14344" width="10.61328125" style="29" customWidth="1"/>
    <col min="14345" max="14346" width="4.61328125" style="29" customWidth="1"/>
    <col min="14347" max="14347" width="5.61328125" style="29" customWidth="1"/>
    <col min="14348" max="14348" width="1.61328125" style="29" customWidth="1"/>
    <col min="14349" max="14592" width="13.07421875" style="29"/>
    <col min="14593" max="14593" width="1.61328125" style="29" customWidth="1"/>
    <col min="14594" max="14595" width="3.3828125" style="29" customWidth="1"/>
    <col min="14596" max="14597" width="6.61328125" style="29" customWidth="1"/>
    <col min="14598" max="14598" width="13.61328125" style="29" customWidth="1"/>
    <col min="14599" max="14599" width="3.07421875" style="29" customWidth="1"/>
    <col min="14600" max="14600" width="10.61328125" style="29" customWidth="1"/>
    <col min="14601" max="14602" width="4.61328125" style="29" customWidth="1"/>
    <col min="14603" max="14603" width="5.61328125" style="29" customWidth="1"/>
    <col min="14604" max="14604" width="1.61328125" style="29" customWidth="1"/>
    <col min="14605" max="14848" width="13.07421875" style="29"/>
    <col min="14849" max="14849" width="1.61328125" style="29" customWidth="1"/>
    <col min="14850" max="14851" width="3.3828125" style="29" customWidth="1"/>
    <col min="14852" max="14853" width="6.61328125" style="29" customWidth="1"/>
    <col min="14854" max="14854" width="13.61328125" style="29" customWidth="1"/>
    <col min="14855" max="14855" width="3.07421875" style="29" customWidth="1"/>
    <col min="14856" max="14856" width="10.61328125" style="29" customWidth="1"/>
    <col min="14857" max="14858" width="4.61328125" style="29" customWidth="1"/>
    <col min="14859" max="14859" width="5.61328125" style="29" customWidth="1"/>
    <col min="14860" max="14860" width="1.61328125" style="29" customWidth="1"/>
    <col min="14861" max="15104" width="13.07421875" style="29"/>
    <col min="15105" max="15105" width="1.61328125" style="29" customWidth="1"/>
    <col min="15106" max="15107" width="3.3828125" style="29" customWidth="1"/>
    <col min="15108" max="15109" width="6.61328125" style="29" customWidth="1"/>
    <col min="15110" max="15110" width="13.61328125" style="29" customWidth="1"/>
    <col min="15111" max="15111" width="3.07421875" style="29" customWidth="1"/>
    <col min="15112" max="15112" width="10.61328125" style="29" customWidth="1"/>
    <col min="15113" max="15114" width="4.61328125" style="29" customWidth="1"/>
    <col min="15115" max="15115" width="5.61328125" style="29" customWidth="1"/>
    <col min="15116" max="15116" width="1.61328125" style="29" customWidth="1"/>
    <col min="15117" max="15360" width="13.07421875" style="29"/>
    <col min="15361" max="15361" width="1.61328125" style="29" customWidth="1"/>
    <col min="15362" max="15363" width="3.3828125" style="29" customWidth="1"/>
    <col min="15364" max="15365" width="6.61328125" style="29" customWidth="1"/>
    <col min="15366" max="15366" width="13.61328125" style="29" customWidth="1"/>
    <col min="15367" max="15367" width="3.07421875" style="29" customWidth="1"/>
    <col min="15368" max="15368" width="10.61328125" style="29" customWidth="1"/>
    <col min="15369" max="15370" width="4.61328125" style="29" customWidth="1"/>
    <col min="15371" max="15371" width="5.61328125" style="29" customWidth="1"/>
    <col min="15372" max="15372" width="1.61328125" style="29" customWidth="1"/>
    <col min="15373" max="15616" width="13.07421875" style="29"/>
    <col min="15617" max="15617" width="1.61328125" style="29" customWidth="1"/>
    <col min="15618" max="15619" width="3.3828125" style="29" customWidth="1"/>
    <col min="15620" max="15621" width="6.61328125" style="29" customWidth="1"/>
    <col min="15622" max="15622" width="13.61328125" style="29" customWidth="1"/>
    <col min="15623" max="15623" width="3.07421875" style="29" customWidth="1"/>
    <col min="15624" max="15624" width="10.61328125" style="29" customWidth="1"/>
    <col min="15625" max="15626" width="4.61328125" style="29" customWidth="1"/>
    <col min="15627" max="15627" width="5.61328125" style="29" customWidth="1"/>
    <col min="15628" max="15628" width="1.61328125" style="29" customWidth="1"/>
    <col min="15629" max="15872" width="13.07421875" style="29"/>
    <col min="15873" max="15873" width="1.61328125" style="29" customWidth="1"/>
    <col min="15874" max="15875" width="3.3828125" style="29" customWidth="1"/>
    <col min="15876" max="15877" width="6.61328125" style="29" customWidth="1"/>
    <col min="15878" max="15878" width="13.61328125" style="29" customWidth="1"/>
    <col min="15879" max="15879" width="3.07421875" style="29" customWidth="1"/>
    <col min="15880" max="15880" width="10.61328125" style="29" customWidth="1"/>
    <col min="15881" max="15882" width="4.61328125" style="29" customWidth="1"/>
    <col min="15883" max="15883" width="5.61328125" style="29" customWidth="1"/>
    <col min="15884" max="15884" width="1.61328125" style="29" customWidth="1"/>
    <col min="15885" max="16128" width="13.07421875" style="29"/>
    <col min="16129" max="16129" width="1.61328125" style="29" customWidth="1"/>
    <col min="16130" max="16131" width="3.3828125" style="29" customWidth="1"/>
    <col min="16132" max="16133" width="6.61328125" style="29" customWidth="1"/>
    <col min="16134" max="16134" width="13.61328125" style="29" customWidth="1"/>
    <col min="16135" max="16135" width="3.07421875" style="29" customWidth="1"/>
    <col min="16136" max="16136" width="10.61328125" style="29" customWidth="1"/>
    <col min="16137" max="16138" width="4.61328125" style="29" customWidth="1"/>
    <col min="16139" max="16139" width="5.61328125" style="29" customWidth="1"/>
    <col min="16140" max="16140" width="1.61328125" style="29" customWidth="1"/>
    <col min="16141" max="16384" width="13.07421875" style="29"/>
  </cols>
  <sheetData>
    <row r="1" spans="1:14" ht="80.099999999999994" customHeight="1" x14ac:dyDescent="0.2">
      <c r="A1" s="491"/>
      <c r="B1" s="512" t="s">
        <v>227</v>
      </c>
      <c r="C1" s="512"/>
      <c r="D1" s="512"/>
      <c r="E1" s="512"/>
      <c r="F1" s="512"/>
      <c r="G1" s="512"/>
      <c r="H1" s="513"/>
      <c r="I1" s="513"/>
      <c r="J1" s="489"/>
      <c r="K1" s="489"/>
      <c r="L1" s="266"/>
    </row>
    <row r="2" spans="1:14" ht="18.75" customHeight="1" x14ac:dyDescent="0.2">
      <c r="A2" s="491"/>
      <c r="B2" s="16"/>
      <c r="C2" s="16"/>
      <c r="D2" s="16"/>
      <c r="E2" s="16"/>
      <c r="F2" s="16"/>
      <c r="G2" s="16"/>
      <c r="H2" s="16"/>
      <c r="I2" s="267"/>
      <c r="J2" s="267"/>
      <c r="K2" s="17" t="s">
        <v>164</v>
      </c>
      <c r="L2" s="266"/>
    </row>
    <row r="3" spans="1:14" ht="5.0999999999999996" customHeight="1" x14ac:dyDescent="0.2">
      <c r="A3" s="491"/>
      <c r="B3" s="16"/>
      <c r="C3" s="16"/>
      <c r="D3" s="16"/>
      <c r="E3" s="16"/>
      <c r="F3" s="16"/>
      <c r="G3" s="16"/>
      <c r="H3" s="16"/>
      <c r="I3" s="16"/>
      <c r="J3" s="16"/>
      <c r="K3" s="16"/>
      <c r="L3" s="266"/>
    </row>
    <row r="4" spans="1:14" ht="57.6" customHeight="1" x14ac:dyDescent="0.2">
      <c r="A4" s="491"/>
      <c r="B4" s="494" t="e" vm="1">
        <f ca="1">基本事項入力!C17</f>
        <v>#VALUE!</v>
      </c>
      <c r="C4" s="494"/>
      <c r="D4" s="494"/>
      <c r="E4" s="494"/>
      <c r="F4" s="494"/>
      <c r="G4" s="494"/>
      <c r="H4" s="494"/>
      <c r="I4" s="494"/>
      <c r="J4" s="494"/>
      <c r="K4" s="494"/>
      <c r="L4" s="266"/>
    </row>
    <row r="5" spans="1:14" ht="32.4" customHeight="1" x14ac:dyDescent="0.2">
      <c r="A5" s="491"/>
      <c r="B5" s="514" t="str">
        <f>基本事項入力!C18</f>
        <v>岐阜県高等学校体育連盟
会　　長 　 上 田　和 伸  様</v>
      </c>
      <c r="C5" s="514"/>
      <c r="D5" s="514"/>
      <c r="E5" s="514"/>
      <c r="F5" s="514"/>
      <c r="G5" s="338"/>
      <c r="H5" s="338"/>
      <c r="I5" s="338"/>
      <c r="J5" s="338"/>
      <c r="K5" s="338"/>
      <c r="L5" s="266"/>
    </row>
    <row r="6" spans="1:14" ht="50.4" customHeight="1" x14ac:dyDescent="0.2">
      <c r="A6" s="491"/>
      <c r="B6" s="514" t="e" vm="1">
        <f ca="1">基本事項入力!C19</f>
        <v>#VALUE!</v>
      </c>
      <c r="C6" s="514"/>
      <c r="D6" s="514"/>
      <c r="E6" s="514"/>
      <c r="F6" s="514"/>
      <c r="G6" s="514"/>
      <c r="H6" s="514"/>
      <c r="I6" s="514"/>
      <c r="J6" s="514"/>
      <c r="K6" s="514"/>
      <c r="L6" s="266"/>
    </row>
    <row r="7" spans="1:14" ht="24" customHeight="1" x14ac:dyDescent="0.2">
      <c r="A7" s="491"/>
      <c r="B7" s="16"/>
      <c r="C7" s="16"/>
      <c r="D7" s="16"/>
      <c r="E7" s="16"/>
      <c r="F7" s="16"/>
      <c r="G7" s="31" t="s">
        <v>31</v>
      </c>
      <c r="H7" s="477">
        <f>INDEX(DATA,2,3)</f>
        <v>0</v>
      </c>
      <c r="I7" s="395"/>
      <c r="J7" s="30" t="s">
        <v>4</v>
      </c>
      <c r="K7" s="16"/>
      <c r="L7" s="266"/>
    </row>
    <row r="8" spans="1:14" ht="24" customHeight="1" x14ac:dyDescent="0.2">
      <c r="A8" s="491"/>
      <c r="B8" s="16"/>
      <c r="C8" s="16"/>
      <c r="D8" s="16"/>
      <c r="E8" s="16"/>
      <c r="F8" s="16"/>
      <c r="G8" s="31" t="s">
        <v>32</v>
      </c>
      <c r="H8" s="477">
        <f>INDEX(DATA,3,3)</f>
        <v>0</v>
      </c>
      <c r="I8" s="395"/>
      <c r="J8" s="16" t="s">
        <v>33</v>
      </c>
      <c r="K8" s="16"/>
      <c r="L8" s="266"/>
    </row>
    <row r="9" spans="1:14" ht="12" customHeight="1" x14ac:dyDescent="0.2">
      <c r="A9" s="491"/>
      <c r="B9" s="16"/>
      <c r="C9" s="16"/>
      <c r="D9" s="16"/>
      <c r="E9" s="16"/>
      <c r="F9" s="16"/>
      <c r="G9" s="292" t="s">
        <v>34</v>
      </c>
      <c r="H9" s="477">
        <f>INDEX(DATA,4,3)</f>
        <v>0</v>
      </c>
      <c r="I9" s="395"/>
      <c r="J9" s="478" t="s">
        <v>33</v>
      </c>
      <c r="K9" s="16"/>
      <c r="L9" s="266"/>
    </row>
    <row r="10" spans="1:14" ht="12" customHeight="1" x14ac:dyDescent="0.2">
      <c r="A10" s="491"/>
      <c r="B10" s="16"/>
      <c r="C10" s="16"/>
      <c r="D10" s="16"/>
      <c r="E10" s="16"/>
      <c r="F10" s="16"/>
      <c r="G10" s="269" t="s">
        <v>35</v>
      </c>
      <c r="H10" s="395"/>
      <c r="I10" s="395"/>
      <c r="J10" s="478"/>
      <c r="K10" s="16"/>
      <c r="L10" s="266"/>
    </row>
    <row r="11" spans="1:14" ht="5.0999999999999996" customHeight="1" x14ac:dyDescent="0.2">
      <c r="A11" s="49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66"/>
    </row>
    <row r="12" spans="1:14" ht="15" customHeight="1" x14ac:dyDescent="0.2">
      <c r="A12" s="491"/>
      <c r="B12" s="479" t="s">
        <v>228</v>
      </c>
      <c r="C12" s="479"/>
      <c r="D12" s="479"/>
      <c r="E12" s="479"/>
      <c r="F12" s="479"/>
      <c r="G12" s="479"/>
      <c r="H12" s="479"/>
      <c r="I12" s="479"/>
      <c r="J12" s="480"/>
      <c r="K12" s="480"/>
      <c r="L12" s="266"/>
    </row>
    <row r="13" spans="1:14" ht="5.0999999999999996" customHeight="1" x14ac:dyDescent="0.2">
      <c r="A13" s="49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66"/>
    </row>
    <row r="14" spans="1:14" ht="20.100000000000001" customHeight="1" thickBot="1" x14ac:dyDescent="0.25">
      <c r="A14" s="491"/>
      <c r="B14" s="270" t="s">
        <v>164</v>
      </c>
      <c r="C14" s="270"/>
      <c r="D14" s="16"/>
      <c r="E14" s="16"/>
      <c r="F14" s="16"/>
      <c r="G14" s="16"/>
      <c r="H14" s="16"/>
      <c r="I14" s="16"/>
      <c r="J14" s="16"/>
      <c r="K14" s="16"/>
      <c r="L14" s="266"/>
    </row>
    <row r="15" spans="1:14" ht="27.75" customHeight="1" x14ac:dyDescent="0.2">
      <c r="A15" s="491"/>
      <c r="B15" s="33" t="s">
        <v>250</v>
      </c>
      <c r="C15" s="293" t="s">
        <v>251</v>
      </c>
      <c r="D15" s="34" t="s">
        <v>252</v>
      </c>
      <c r="E15" s="34" t="s">
        <v>253</v>
      </c>
      <c r="F15" s="35" t="s">
        <v>38</v>
      </c>
      <c r="G15" s="34" t="s">
        <v>254</v>
      </c>
      <c r="H15" s="35" t="s">
        <v>39</v>
      </c>
      <c r="I15" s="34" t="s">
        <v>230</v>
      </c>
      <c r="J15" s="34" t="s">
        <v>231</v>
      </c>
      <c r="K15" s="36" t="s">
        <v>232</v>
      </c>
      <c r="L15" s="266"/>
      <c r="N15" s="294"/>
    </row>
    <row r="16" spans="1:14" ht="20.100000000000001" customHeight="1" x14ac:dyDescent="0.2">
      <c r="A16" s="491"/>
      <c r="B16" s="502">
        <v>1</v>
      </c>
      <c r="C16" s="295" t="str">
        <f>IF(入力!B82="","",入力!B82)</f>
        <v/>
      </c>
      <c r="D16" s="504" t="str">
        <f>IF(入力!C82="","",入力!C82)</f>
        <v/>
      </c>
      <c r="E16" s="296" t="str">
        <f>IF(入力!D82="","",入力!D82)</f>
        <v/>
      </c>
      <c r="F16" s="296" t="str">
        <f>IF(入力!E82="","",入力!E82)</f>
        <v/>
      </c>
      <c r="G16" s="296" t="str">
        <f>IF(入力!F82="","",入力!F82)</f>
        <v/>
      </c>
      <c r="H16" s="297" t="str">
        <f>IF(入力!G82="","",入力!G82)</f>
        <v/>
      </c>
      <c r="I16" s="297" t="str">
        <f>IF(入力!H82="","",入力!H82)</f>
        <v/>
      </c>
      <c r="J16" s="297" t="str">
        <f>IF(入力!H82="","",入力!H82)</f>
        <v/>
      </c>
      <c r="K16" s="298"/>
      <c r="L16" s="266"/>
    </row>
    <row r="17" spans="1:12" ht="20.100000000000001" customHeight="1" x14ac:dyDescent="0.2">
      <c r="A17" s="491"/>
      <c r="B17" s="510"/>
      <c r="C17" s="299" t="str">
        <f>IF(入力!B83="","",入力!B83)</f>
        <v/>
      </c>
      <c r="D17" s="511" t="s">
        <v>179</v>
      </c>
      <c r="E17" s="300" t="str">
        <f>IF(入力!D83="","",入力!D83)</f>
        <v/>
      </c>
      <c r="F17" s="300" t="str">
        <f>IF(入力!E83="","",入力!E83)</f>
        <v/>
      </c>
      <c r="G17" s="300" t="str">
        <f>IF(入力!F83="","",入力!F83)</f>
        <v/>
      </c>
      <c r="H17" s="301" t="str">
        <f>IF(入力!G83="","",入力!G83)</f>
        <v/>
      </c>
      <c r="I17" s="300" t="str">
        <f>IF(入力!H83="","",入力!H83)</f>
        <v/>
      </c>
      <c r="J17" s="300" t="str">
        <f>IF(入力!H83="","",入力!H83)</f>
        <v/>
      </c>
      <c r="K17" s="302"/>
      <c r="L17" s="266"/>
    </row>
    <row r="18" spans="1:12" ht="20.100000000000001" customHeight="1" x14ac:dyDescent="0.2">
      <c r="A18" s="491"/>
      <c r="B18" s="502" t="str">
        <f>IF(入力!B84="","",B16+1)</f>
        <v/>
      </c>
      <c r="C18" s="295" t="str">
        <f>IF(入力!B84="","",入力!B84)</f>
        <v/>
      </c>
      <c r="D18" s="504" t="str">
        <f>IF(入力!C84="","",入力!C84)</f>
        <v/>
      </c>
      <c r="E18" s="296" t="str">
        <f>IF(入力!D84="","",入力!D84)</f>
        <v/>
      </c>
      <c r="F18" s="296" t="str">
        <f>IF(入力!E84="","",入力!E84)</f>
        <v/>
      </c>
      <c r="G18" s="296" t="str">
        <f>IF(入力!F84="","",入力!F84)</f>
        <v/>
      </c>
      <c r="H18" s="297" t="str">
        <f>IF(入力!G84="","",入力!G84)</f>
        <v/>
      </c>
      <c r="I18" s="296" t="str">
        <f>IF(入力!H84="","",入力!H84)</f>
        <v/>
      </c>
      <c r="J18" s="296" t="str">
        <f>IF(入力!H84="","",入力!H84)</f>
        <v/>
      </c>
      <c r="K18" s="298"/>
      <c r="L18" s="266"/>
    </row>
    <row r="19" spans="1:12" ht="20.100000000000001" customHeight="1" x14ac:dyDescent="0.2">
      <c r="A19" s="491"/>
      <c r="B19" s="510"/>
      <c r="C19" s="299" t="str">
        <f>IF(入力!B85="","",入力!B85)</f>
        <v/>
      </c>
      <c r="D19" s="509" t="s">
        <v>179</v>
      </c>
      <c r="E19" s="300" t="str">
        <f>IF(入力!D85="","",入力!D85)</f>
        <v/>
      </c>
      <c r="F19" s="300" t="str">
        <f>IF(入力!E85="","",入力!E85)</f>
        <v/>
      </c>
      <c r="G19" s="300" t="str">
        <f>IF(入力!F85="","",入力!F85)</f>
        <v/>
      </c>
      <c r="H19" s="301" t="str">
        <f>IF(入力!G85="","",入力!G85)</f>
        <v/>
      </c>
      <c r="I19" s="300" t="str">
        <f>IF(入力!H85="","",入力!H85)</f>
        <v/>
      </c>
      <c r="J19" s="300" t="str">
        <f>IF(入力!H85="","",入力!H85)</f>
        <v/>
      </c>
      <c r="K19" s="302"/>
      <c r="L19" s="266"/>
    </row>
    <row r="20" spans="1:12" ht="20.100000000000001" customHeight="1" x14ac:dyDescent="0.2">
      <c r="A20" s="491"/>
      <c r="B20" s="502" t="str">
        <f>IF(入力!B86="","",B18+1)</f>
        <v/>
      </c>
      <c r="C20" s="295" t="str">
        <f>IF(入力!B86="","",入力!B86)</f>
        <v/>
      </c>
      <c r="D20" s="504" t="str">
        <f>IF(入力!C86="","",入力!C86)</f>
        <v/>
      </c>
      <c r="E20" s="296" t="str">
        <f>IF(入力!D86="","",入力!D86)</f>
        <v/>
      </c>
      <c r="F20" s="296" t="str">
        <f>IF(入力!E86="","",入力!E86)</f>
        <v/>
      </c>
      <c r="G20" s="296" t="str">
        <f>IF(入力!F86="","",入力!F86)</f>
        <v/>
      </c>
      <c r="H20" s="297" t="str">
        <f>IF(入力!G86="","",入力!G86)</f>
        <v/>
      </c>
      <c r="I20" s="296" t="str">
        <f>IF(入力!H86="","",入力!H86)</f>
        <v/>
      </c>
      <c r="J20" s="296" t="str">
        <f>IF(入力!H86="","",入力!H86)</f>
        <v/>
      </c>
      <c r="K20" s="298"/>
      <c r="L20" s="266"/>
    </row>
    <row r="21" spans="1:12" ht="20.100000000000001" customHeight="1" x14ac:dyDescent="0.2">
      <c r="A21" s="491"/>
      <c r="B21" s="510"/>
      <c r="C21" s="299" t="str">
        <f>IF(入力!B87="","",入力!B87)</f>
        <v/>
      </c>
      <c r="D21" s="509" t="s">
        <v>179</v>
      </c>
      <c r="E21" s="300" t="str">
        <f>IF(入力!D87="","",入力!D87)</f>
        <v/>
      </c>
      <c r="F21" s="300" t="str">
        <f>IF(入力!E87="","",入力!E87)</f>
        <v/>
      </c>
      <c r="G21" s="300" t="str">
        <f>IF(入力!F87="","",入力!F87)</f>
        <v/>
      </c>
      <c r="H21" s="301" t="str">
        <f>IF(入力!G87="","",入力!G87)</f>
        <v/>
      </c>
      <c r="I21" s="300" t="str">
        <f>IF(入力!H87="","",入力!H87)</f>
        <v/>
      </c>
      <c r="J21" s="300" t="str">
        <f>IF(入力!H87="","",入力!H87)</f>
        <v/>
      </c>
      <c r="K21" s="302"/>
      <c r="L21" s="266"/>
    </row>
    <row r="22" spans="1:12" ht="20.100000000000001" customHeight="1" x14ac:dyDescent="0.2">
      <c r="A22" s="491"/>
      <c r="B22" s="502" t="str">
        <f>IF(入力!B88="","",B20+1)</f>
        <v/>
      </c>
      <c r="C22" s="295" t="str">
        <f>IF(入力!B88="","",入力!B88)</f>
        <v/>
      </c>
      <c r="D22" s="504" t="str">
        <f>IF(入力!C88="","",入力!C88)</f>
        <v/>
      </c>
      <c r="E22" s="296" t="str">
        <f>IF(入力!D88="","",入力!D88)</f>
        <v/>
      </c>
      <c r="F22" s="296" t="str">
        <f>IF(入力!E88="","",入力!E88)</f>
        <v/>
      </c>
      <c r="G22" s="296" t="str">
        <f>IF(入力!F88="","",入力!F88)</f>
        <v/>
      </c>
      <c r="H22" s="297" t="str">
        <f>IF(入力!G88="","",入力!G88)</f>
        <v/>
      </c>
      <c r="I22" s="296" t="str">
        <f>IF(入力!H88="","",入力!H88)</f>
        <v/>
      </c>
      <c r="J22" s="296" t="str">
        <f>IF(入力!H88="","",入力!H88)</f>
        <v/>
      </c>
      <c r="K22" s="298"/>
      <c r="L22" s="266"/>
    </row>
    <row r="23" spans="1:12" ht="20.100000000000001" customHeight="1" x14ac:dyDescent="0.2">
      <c r="A23" s="491"/>
      <c r="B23" s="510"/>
      <c r="C23" s="299" t="str">
        <f>IF(入力!B89="","",入力!B89)</f>
        <v/>
      </c>
      <c r="D23" s="509" t="s">
        <v>179</v>
      </c>
      <c r="E23" s="300" t="str">
        <f>IF(入力!D89="","",入力!D89)</f>
        <v/>
      </c>
      <c r="F23" s="300" t="str">
        <f>IF(入力!E89="","",入力!E89)</f>
        <v/>
      </c>
      <c r="G23" s="300" t="str">
        <f>IF(入力!F89="","",入力!F89)</f>
        <v/>
      </c>
      <c r="H23" s="301" t="str">
        <f>IF(入力!G89="","",入力!G89)</f>
        <v/>
      </c>
      <c r="I23" s="300" t="str">
        <f>IF(入力!H89="","",入力!H89)</f>
        <v/>
      </c>
      <c r="J23" s="300" t="str">
        <f>IF(入力!H89="","",入力!H89)</f>
        <v/>
      </c>
      <c r="K23" s="302"/>
      <c r="L23" s="266"/>
    </row>
    <row r="24" spans="1:12" ht="20.100000000000001" customHeight="1" x14ac:dyDescent="0.2">
      <c r="A24" s="491"/>
      <c r="B24" s="502" t="str">
        <f>IF(入力!B90="","",B22+1)</f>
        <v/>
      </c>
      <c r="C24" s="295" t="str">
        <f>IF(入力!B90="","",入力!B90)</f>
        <v/>
      </c>
      <c r="D24" s="504" t="str">
        <f>IF(入力!C90="","",入力!C90)</f>
        <v/>
      </c>
      <c r="E24" s="296" t="str">
        <f>IF(入力!D90="","",入力!D90)</f>
        <v/>
      </c>
      <c r="F24" s="296" t="str">
        <f>IF(入力!E90="","",入力!E90)</f>
        <v/>
      </c>
      <c r="G24" s="296" t="str">
        <f>IF(入力!F90="","",入力!F90)</f>
        <v/>
      </c>
      <c r="H24" s="297" t="str">
        <f>IF(入力!G90="","",入力!G90)</f>
        <v/>
      </c>
      <c r="I24" s="296" t="str">
        <f>IF(入力!H90="","",入力!H90)</f>
        <v/>
      </c>
      <c r="J24" s="296" t="str">
        <f>IF(入力!H90="","",入力!H90)</f>
        <v/>
      </c>
      <c r="K24" s="298"/>
      <c r="L24" s="266"/>
    </row>
    <row r="25" spans="1:12" ht="20.100000000000001" customHeight="1" x14ac:dyDescent="0.2">
      <c r="A25" s="491"/>
      <c r="B25" s="510"/>
      <c r="C25" s="299" t="str">
        <f>IF(入力!B91="","",入力!B91)</f>
        <v/>
      </c>
      <c r="D25" s="509" t="s">
        <v>179</v>
      </c>
      <c r="E25" s="300" t="str">
        <f>IF(入力!D91="","",入力!D91)</f>
        <v/>
      </c>
      <c r="F25" s="300" t="str">
        <f>IF(入力!E91="","",入力!E91)</f>
        <v/>
      </c>
      <c r="G25" s="300" t="str">
        <f>IF(入力!F91="","",入力!F91)</f>
        <v/>
      </c>
      <c r="H25" s="301" t="str">
        <f>IF(入力!G91="","",入力!G91)</f>
        <v/>
      </c>
      <c r="I25" s="300" t="str">
        <f>IF(入力!H91="","",入力!H91)</f>
        <v/>
      </c>
      <c r="J25" s="300" t="str">
        <f>IF(入力!H91="","",入力!H91)</f>
        <v/>
      </c>
      <c r="K25" s="302"/>
      <c r="L25" s="266"/>
    </row>
    <row r="26" spans="1:12" ht="20.100000000000001" customHeight="1" x14ac:dyDescent="0.2">
      <c r="A26" s="491"/>
      <c r="B26" s="502" t="str">
        <f>IF(入力!B92="","",B24+1)</f>
        <v/>
      </c>
      <c r="C26" s="295" t="str">
        <f>IF(入力!B92="","",入力!B92)</f>
        <v/>
      </c>
      <c r="D26" s="504" t="str">
        <f>IF(入力!C92="","",入力!C92)</f>
        <v/>
      </c>
      <c r="E26" s="296" t="str">
        <f>IF(入力!D92="","",入力!D92)</f>
        <v/>
      </c>
      <c r="F26" s="296" t="str">
        <f>IF(入力!E92="","",入力!E92)</f>
        <v/>
      </c>
      <c r="G26" s="296" t="str">
        <f>IF(入力!F92="","",入力!F92)</f>
        <v/>
      </c>
      <c r="H26" s="297" t="str">
        <f>IF(入力!G92="","",入力!G92)</f>
        <v/>
      </c>
      <c r="I26" s="296" t="str">
        <f>IF(入力!H92="","",入力!H92)</f>
        <v/>
      </c>
      <c r="J26" s="296" t="str">
        <f>IF(入力!H92="","",入力!H92)</f>
        <v/>
      </c>
      <c r="K26" s="298"/>
      <c r="L26" s="266"/>
    </row>
    <row r="27" spans="1:12" ht="20.100000000000001" customHeight="1" x14ac:dyDescent="0.2">
      <c r="A27" s="491"/>
      <c r="B27" s="510"/>
      <c r="C27" s="299" t="str">
        <f>IF(入力!B93="","",入力!B93)</f>
        <v/>
      </c>
      <c r="D27" s="509" t="s">
        <v>179</v>
      </c>
      <c r="E27" s="300" t="str">
        <f>IF(入力!D93="","",入力!D93)</f>
        <v/>
      </c>
      <c r="F27" s="300" t="str">
        <f>IF(入力!E93="","",入力!E93)</f>
        <v/>
      </c>
      <c r="G27" s="300" t="str">
        <f>IF(入力!F93="","",入力!F93)</f>
        <v/>
      </c>
      <c r="H27" s="301" t="str">
        <f>IF(入力!G93="","",入力!G93)</f>
        <v/>
      </c>
      <c r="I27" s="300" t="str">
        <f>IF(入力!H93="","",入力!H93)</f>
        <v/>
      </c>
      <c r="J27" s="300" t="str">
        <f>IF(入力!H93="","",入力!H93)</f>
        <v/>
      </c>
      <c r="K27" s="302"/>
      <c r="L27" s="266"/>
    </row>
    <row r="28" spans="1:12" ht="20.100000000000001" customHeight="1" x14ac:dyDescent="0.2">
      <c r="A28" s="491"/>
      <c r="B28" s="502" t="str">
        <f>IF(入力!B94="","",B26+1)</f>
        <v/>
      </c>
      <c r="C28" s="295" t="str">
        <f>IF(入力!B94="","",入力!B94)</f>
        <v/>
      </c>
      <c r="D28" s="504" t="str">
        <f>IF(入力!C94="","",入力!C94)</f>
        <v/>
      </c>
      <c r="E28" s="296" t="str">
        <f>IF(入力!D94="","",入力!D94)</f>
        <v/>
      </c>
      <c r="F28" s="296" t="str">
        <f>IF(入力!E94="","",入力!E94)</f>
        <v/>
      </c>
      <c r="G28" s="296" t="str">
        <f>IF(入力!F94="","",入力!F94)</f>
        <v/>
      </c>
      <c r="H28" s="297" t="str">
        <f>IF(入力!G94="","",入力!G94)</f>
        <v/>
      </c>
      <c r="I28" s="296" t="str">
        <f>IF(入力!H94="","",入力!H94)</f>
        <v/>
      </c>
      <c r="J28" s="296" t="str">
        <f>IF(入力!H94="","",入力!H94)</f>
        <v/>
      </c>
      <c r="K28" s="298"/>
      <c r="L28" s="266"/>
    </row>
    <row r="29" spans="1:12" ht="20.100000000000001" customHeight="1" x14ac:dyDescent="0.2">
      <c r="A29" s="491"/>
      <c r="B29" s="510"/>
      <c r="C29" s="299" t="str">
        <f>IF(入力!B95="","",入力!B95)</f>
        <v/>
      </c>
      <c r="D29" s="509" t="s">
        <v>179</v>
      </c>
      <c r="E29" s="300" t="str">
        <f>IF(入力!D95="","",入力!D95)</f>
        <v/>
      </c>
      <c r="F29" s="300" t="str">
        <f>IF(入力!E95="","",入力!E95)</f>
        <v/>
      </c>
      <c r="G29" s="300" t="str">
        <f>IF(入力!F95="","",入力!F95)</f>
        <v/>
      </c>
      <c r="H29" s="301" t="str">
        <f>IF(入力!G95="","",入力!G95)</f>
        <v/>
      </c>
      <c r="I29" s="300" t="str">
        <f>IF(入力!H95="","",入力!H95)</f>
        <v/>
      </c>
      <c r="J29" s="300" t="str">
        <f>IF(入力!H95="","",入力!H95)</f>
        <v/>
      </c>
      <c r="K29" s="302"/>
      <c r="L29" s="266"/>
    </row>
    <row r="30" spans="1:12" ht="20.100000000000001" customHeight="1" x14ac:dyDescent="0.2">
      <c r="A30" s="491"/>
      <c r="B30" s="502" t="str">
        <f>IF(入力!B96="","",B28+1)</f>
        <v/>
      </c>
      <c r="C30" s="295" t="str">
        <f>IF(入力!B96="","",入力!B96)</f>
        <v/>
      </c>
      <c r="D30" s="504" t="str">
        <f>IF(入力!C96="","",入力!C96)</f>
        <v/>
      </c>
      <c r="E30" s="296" t="str">
        <f>IF(入力!D96="","",入力!D96)</f>
        <v/>
      </c>
      <c r="F30" s="296" t="str">
        <f>IF(入力!E96="","",入力!E96)</f>
        <v/>
      </c>
      <c r="G30" s="296" t="str">
        <f>IF(入力!F96="","",入力!F96)</f>
        <v/>
      </c>
      <c r="H30" s="297" t="str">
        <f>IF(入力!G96="","",入力!G96)</f>
        <v/>
      </c>
      <c r="I30" s="296" t="str">
        <f>IF(入力!H96="","",入力!H96)</f>
        <v/>
      </c>
      <c r="J30" s="296" t="str">
        <f>IF(入力!H96="","",入力!H96)</f>
        <v/>
      </c>
      <c r="K30" s="298"/>
      <c r="L30" s="266"/>
    </row>
    <row r="31" spans="1:12" ht="20.100000000000001" customHeight="1" x14ac:dyDescent="0.2">
      <c r="A31" s="491"/>
      <c r="B31" s="508"/>
      <c r="C31" s="299" t="str">
        <f>IF(入力!B97="","",入力!B97)</f>
        <v/>
      </c>
      <c r="D31" s="509" t="s">
        <v>179</v>
      </c>
      <c r="E31" s="300" t="str">
        <f>IF(入力!D97="","",入力!D97)</f>
        <v/>
      </c>
      <c r="F31" s="300" t="str">
        <f>IF(入力!E97="","",入力!E97)</f>
        <v/>
      </c>
      <c r="G31" s="300" t="str">
        <f>IF(入力!F97="","",入力!F97)</f>
        <v/>
      </c>
      <c r="H31" s="301" t="str">
        <f>IF(入力!G97="","",入力!G97)</f>
        <v/>
      </c>
      <c r="I31" s="300" t="str">
        <f>IF(入力!H97="","",入力!H97)</f>
        <v/>
      </c>
      <c r="J31" s="300" t="str">
        <f>IF(入力!H97="","",入力!H97)</f>
        <v/>
      </c>
      <c r="K31" s="302"/>
      <c r="L31" s="266"/>
    </row>
    <row r="32" spans="1:12" ht="20.100000000000001" customHeight="1" x14ac:dyDescent="0.2">
      <c r="A32" s="491"/>
      <c r="B32" s="502" t="str">
        <f>IF(入力!B98="","",B30+1)</f>
        <v/>
      </c>
      <c r="C32" s="295" t="str">
        <f>IF(入力!B98="","",入力!B98)</f>
        <v/>
      </c>
      <c r="D32" s="504" t="str">
        <f>IF(入力!C98="","",入力!C98)</f>
        <v/>
      </c>
      <c r="E32" s="296" t="str">
        <f>IF(入力!D98="","",入力!D98)</f>
        <v/>
      </c>
      <c r="F32" s="296" t="str">
        <f>IF(入力!E98="","",入力!E98)</f>
        <v/>
      </c>
      <c r="G32" s="296" t="str">
        <f>IF(入力!F98="","",入力!F98)</f>
        <v/>
      </c>
      <c r="H32" s="297" t="str">
        <f>IF(入力!G98="","",入力!G98)</f>
        <v/>
      </c>
      <c r="I32" s="296" t="str">
        <f>IF(入力!H98="","",入力!H98)</f>
        <v/>
      </c>
      <c r="J32" s="296" t="str">
        <f>IF(入力!H98="","",入力!H98)</f>
        <v/>
      </c>
      <c r="K32" s="298"/>
      <c r="L32" s="266"/>
    </row>
    <row r="33" spans="1:12" ht="20.100000000000001" customHeight="1" x14ac:dyDescent="0.2">
      <c r="A33" s="491"/>
      <c r="B33" s="508"/>
      <c r="C33" s="299" t="str">
        <f>IF(入力!B99="","",入力!B99)</f>
        <v/>
      </c>
      <c r="D33" s="509" t="s">
        <v>179</v>
      </c>
      <c r="E33" s="300" t="str">
        <f>IF(入力!D99="","",入力!D99)</f>
        <v/>
      </c>
      <c r="F33" s="300" t="str">
        <f>IF(入力!E99="","",入力!E99)</f>
        <v/>
      </c>
      <c r="G33" s="300" t="str">
        <f>IF(入力!F99="","",入力!F99)</f>
        <v/>
      </c>
      <c r="H33" s="301" t="str">
        <f>IF(入力!G99="","",入力!G99)</f>
        <v/>
      </c>
      <c r="I33" s="300" t="str">
        <f>IF(入力!H99="","",入力!H99)</f>
        <v/>
      </c>
      <c r="J33" s="300" t="str">
        <f>IF(入力!H99="","",入力!H99)</f>
        <v/>
      </c>
      <c r="K33" s="302"/>
      <c r="L33" s="266"/>
    </row>
    <row r="34" spans="1:12" ht="20.100000000000001" customHeight="1" x14ac:dyDescent="0.2">
      <c r="A34" s="491"/>
      <c r="B34" s="502" t="str">
        <f>IF(入力!B100="","",B32+1)</f>
        <v/>
      </c>
      <c r="C34" s="295" t="str">
        <f>IF(入力!B100="","",入力!B100)</f>
        <v/>
      </c>
      <c r="D34" s="504" t="str">
        <f>IF(入力!C100="","",入力!C100)</f>
        <v/>
      </c>
      <c r="E34" s="296" t="str">
        <f>IF(入力!D100="","",入力!D100)</f>
        <v/>
      </c>
      <c r="F34" s="296" t="str">
        <f>IF(入力!E100="","",入力!E100)</f>
        <v/>
      </c>
      <c r="G34" s="296" t="str">
        <f>IF(入力!F100="","",入力!F100)</f>
        <v/>
      </c>
      <c r="H34" s="297" t="str">
        <f>IF(入力!G100="","",入力!G100)</f>
        <v/>
      </c>
      <c r="I34" s="296" t="str">
        <f>IF(入力!H100="","",入力!H100)</f>
        <v/>
      </c>
      <c r="J34" s="296" t="str">
        <f>IF(入力!H100="","",入力!H100)</f>
        <v/>
      </c>
      <c r="K34" s="298"/>
      <c r="L34" s="266"/>
    </row>
    <row r="35" spans="1:12" ht="20.100000000000001" customHeight="1" x14ac:dyDescent="0.2">
      <c r="A35" s="491"/>
      <c r="B35" s="508"/>
      <c r="C35" s="299" t="str">
        <f>IF(入力!B101="","",入力!B101)</f>
        <v/>
      </c>
      <c r="D35" s="509" t="s">
        <v>179</v>
      </c>
      <c r="E35" s="300" t="str">
        <f>IF(入力!D101="","",入力!D101)</f>
        <v/>
      </c>
      <c r="F35" s="300" t="str">
        <f>IF(入力!E101="","",入力!E101)</f>
        <v/>
      </c>
      <c r="G35" s="300" t="str">
        <f>IF(入力!F101="","",入力!F101)</f>
        <v/>
      </c>
      <c r="H35" s="301" t="str">
        <f>IF(入力!G101="","",入力!G101)</f>
        <v/>
      </c>
      <c r="I35" s="300" t="str">
        <f>IF(入力!H101="","",入力!H101)</f>
        <v/>
      </c>
      <c r="J35" s="300" t="str">
        <f>IF(入力!H101="","",入力!H101)</f>
        <v/>
      </c>
      <c r="K35" s="302"/>
      <c r="L35" s="266"/>
    </row>
    <row r="36" spans="1:12" ht="20.100000000000001" customHeight="1" x14ac:dyDescent="0.2">
      <c r="A36" s="491"/>
      <c r="B36" s="502" t="str">
        <f>IF(入力!B102="","",B34+1)</f>
        <v/>
      </c>
      <c r="C36" s="295" t="str">
        <f>IF(入力!B102="","",入力!B102)</f>
        <v/>
      </c>
      <c r="D36" s="504" t="str">
        <f>IF(入力!C102="","",入力!C102)</f>
        <v/>
      </c>
      <c r="E36" s="296" t="str">
        <f>IF(入力!D102="","",入力!D102)</f>
        <v/>
      </c>
      <c r="F36" s="296" t="str">
        <f>IF(入力!E102="","",入力!E102)</f>
        <v/>
      </c>
      <c r="G36" s="296" t="str">
        <f>IF(入力!F102="","",入力!F102)</f>
        <v/>
      </c>
      <c r="H36" s="297" t="str">
        <f>IF(入力!G102="","",入力!G102)</f>
        <v/>
      </c>
      <c r="I36" s="296" t="str">
        <f>IF(入力!H102="","",入力!H102)</f>
        <v/>
      </c>
      <c r="J36" s="296" t="str">
        <f>IF(入力!H102="","",入力!H102)</f>
        <v/>
      </c>
      <c r="K36" s="298"/>
      <c r="L36" s="266"/>
    </row>
    <row r="37" spans="1:12" ht="20.100000000000001" customHeight="1" x14ac:dyDescent="0.2">
      <c r="A37" s="491"/>
      <c r="B37" s="508"/>
      <c r="C37" s="303" t="str">
        <f>IF(入力!B103="","",入力!B103)</f>
        <v/>
      </c>
      <c r="D37" s="509" t="s">
        <v>179</v>
      </c>
      <c r="E37" s="304" t="str">
        <f>IF(入力!D103="","",入力!D103)</f>
        <v/>
      </c>
      <c r="F37" s="304" t="str">
        <f>IF(入力!E103="","",入力!E103)</f>
        <v/>
      </c>
      <c r="G37" s="304" t="str">
        <f>IF(入力!F103="","",入力!F103)</f>
        <v/>
      </c>
      <c r="H37" s="305" t="str">
        <f>IF(入力!G103="","",入力!G103)</f>
        <v/>
      </c>
      <c r="I37" s="300" t="str">
        <f>IF(入力!H103="","",入力!H103)</f>
        <v/>
      </c>
      <c r="J37" s="300" t="str">
        <f>IF(入力!H103="","",入力!H103)</f>
        <v/>
      </c>
      <c r="K37" s="302"/>
      <c r="L37" s="266"/>
    </row>
    <row r="38" spans="1:12" ht="20.100000000000001" customHeight="1" x14ac:dyDescent="0.2">
      <c r="A38" s="491"/>
      <c r="B38" s="502" t="str">
        <f>IF(入力!B104="","",B36+1)</f>
        <v/>
      </c>
      <c r="C38" s="295" t="str">
        <f>IF(入力!B104="","",入力!B104)</f>
        <v/>
      </c>
      <c r="D38" s="504" t="str">
        <f>IF(入力!C104="","",入力!C104)</f>
        <v/>
      </c>
      <c r="E38" s="296" t="str">
        <f>IF(入力!D104="","",入力!D104)</f>
        <v/>
      </c>
      <c r="F38" s="296" t="str">
        <f>IF(入力!E104="","",入力!E104)</f>
        <v/>
      </c>
      <c r="G38" s="296" t="str">
        <f>IF(入力!F104="","",入力!F104)</f>
        <v/>
      </c>
      <c r="H38" s="297" t="str">
        <f>IF(入力!G104="","",入力!G104)</f>
        <v/>
      </c>
      <c r="I38" s="296" t="str">
        <f>IF(入力!H104="","",入力!H104)</f>
        <v/>
      </c>
      <c r="J38" s="296" t="str">
        <f>IF(入力!H104="","",入力!H104)</f>
        <v/>
      </c>
      <c r="K38" s="298"/>
      <c r="L38" s="266"/>
    </row>
    <row r="39" spans="1:12" ht="20.100000000000001" customHeight="1" thickBot="1" x14ac:dyDescent="0.25">
      <c r="A39" s="491"/>
      <c r="B39" s="503"/>
      <c r="C39" s="306" t="str">
        <f>IF(入力!B105="","",入力!B105)</f>
        <v/>
      </c>
      <c r="D39" s="505" t="s">
        <v>179</v>
      </c>
      <c r="E39" s="307" t="str">
        <f>IF(入力!D105="","",入力!D105)</f>
        <v/>
      </c>
      <c r="F39" s="307" t="str">
        <f>IF(入力!E105="","",入力!E105)</f>
        <v/>
      </c>
      <c r="G39" s="307" t="str">
        <f>IF(入力!F105="","",入力!F105)</f>
        <v/>
      </c>
      <c r="H39" s="308" t="str">
        <f>IF(入力!G105="","",入力!G105)</f>
        <v/>
      </c>
      <c r="I39" s="307" t="str">
        <f>IF(入力!H105="","",入力!H105)</f>
        <v/>
      </c>
      <c r="J39" s="307" t="str">
        <f>IF(入力!H105="","",入力!H105)</f>
        <v/>
      </c>
      <c r="K39" s="309"/>
      <c r="L39" s="266"/>
    </row>
    <row r="40" spans="1:12" ht="30" customHeight="1" x14ac:dyDescent="0.2">
      <c r="A40" s="491"/>
      <c r="B40" s="506" t="s">
        <v>255</v>
      </c>
      <c r="C40" s="506"/>
      <c r="D40" s="506"/>
      <c r="E40" s="506"/>
      <c r="F40" s="506"/>
      <c r="G40" s="506"/>
      <c r="H40" s="506"/>
      <c r="I40" s="506"/>
      <c r="J40" s="507"/>
      <c r="K40" s="507"/>
      <c r="L40" s="266"/>
    </row>
    <row r="41" spans="1:12" ht="5.0999999999999996" customHeight="1" thickBot="1" x14ac:dyDescent="0.25">
      <c r="A41" s="49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66"/>
    </row>
    <row r="42" spans="1:12" ht="24.75" customHeight="1" thickTop="1" x14ac:dyDescent="0.2">
      <c r="A42" s="491"/>
      <c r="B42" s="16"/>
      <c r="C42" s="16"/>
      <c r="D42" s="16"/>
      <c r="E42" s="473" t="s">
        <v>235</v>
      </c>
      <c r="F42" s="474"/>
      <c r="G42" s="474"/>
      <c r="H42" s="474"/>
      <c r="I42" s="474"/>
      <c r="J42" s="475"/>
      <c r="L42" s="266"/>
    </row>
    <row r="43" spans="1:12" ht="15" customHeight="1" x14ac:dyDescent="0.2">
      <c r="A43" s="491"/>
      <c r="B43" s="16"/>
      <c r="C43" s="16"/>
      <c r="D43" s="30"/>
      <c r="E43" s="283"/>
      <c r="F43" s="284" t="s">
        <v>40</v>
      </c>
      <c r="G43" s="476" t="str">
        <f>IF(入力!D10="","",入力!D10)</f>
        <v/>
      </c>
      <c r="H43" s="476" t="s">
        <v>179</v>
      </c>
      <c r="I43" s="30" t="s">
        <v>41</v>
      </c>
      <c r="J43" s="285"/>
      <c r="L43" s="266"/>
    </row>
    <row r="44" spans="1:12" ht="13.5" customHeight="1" x14ac:dyDescent="0.2">
      <c r="A44" s="491"/>
      <c r="B44" s="16"/>
      <c r="C44" s="16"/>
      <c r="D44" s="31"/>
      <c r="E44" s="283"/>
      <c r="F44" s="31" t="s">
        <v>42</v>
      </c>
      <c r="G44" s="31"/>
      <c r="H44" s="31"/>
      <c r="I44" s="31"/>
      <c r="J44" s="286"/>
      <c r="L44" s="266"/>
    </row>
    <row r="45" spans="1:12" ht="5.0999999999999996" customHeight="1" thickBot="1" x14ac:dyDescent="0.25">
      <c r="A45" s="491"/>
      <c r="B45" s="16"/>
      <c r="C45" s="16"/>
      <c r="D45" s="31"/>
      <c r="E45" s="287"/>
      <c r="F45" s="288"/>
      <c r="G45" s="288"/>
      <c r="H45" s="288"/>
      <c r="I45" s="288"/>
      <c r="J45" s="289"/>
      <c r="L45" s="266"/>
    </row>
    <row r="46" spans="1:12" ht="18.75" customHeight="1" thickTop="1" x14ac:dyDescent="0.2">
      <c r="A46" s="491"/>
      <c r="B46" s="16"/>
      <c r="C46" s="16"/>
      <c r="D46" s="16"/>
      <c r="E46" s="16"/>
      <c r="F46" s="16"/>
      <c r="G46" s="16"/>
      <c r="H46" s="16"/>
      <c r="I46" s="267"/>
      <c r="J46" s="267"/>
      <c r="K46" s="17" t="s">
        <v>165</v>
      </c>
      <c r="L46" s="266"/>
    </row>
    <row r="47" spans="1:12" ht="5.0999999999999996" customHeight="1" x14ac:dyDescent="0.2">
      <c r="A47" s="49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66"/>
    </row>
    <row r="48" spans="1:12" ht="49.2" customHeight="1" x14ac:dyDescent="0.2">
      <c r="A48" s="491"/>
      <c r="B48" s="486" t="e" vm="1">
        <f ca="1">基本事項入力!C17</f>
        <v>#VALUE!</v>
      </c>
      <c r="C48" s="486"/>
      <c r="D48" s="486"/>
      <c r="E48" s="486"/>
      <c r="F48" s="486"/>
      <c r="G48" s="486"/>
      <c r="H48" s="486"/>
      <c r="I48" s="486"/>
      <c r="J48" s="486"/>
      <c r="K48" s="486"/>
      <c r="L48" s="266"/>
    </row>
    <row r="49" spans="1:14" ht="32.4" customHeight="1" x14ac:dyDescent="0.2">
      <c r="A49" s="491"/>
      <c r="B49" s="479" t="str">
        <f>基本事項入力!C18</f>
        <v>岐阜県高等学校体育連盟
会　　長 　 上 田　和 伸  様</v>
      </c>
      <c r="C49" s="479"/>
      <c r="D49" s="479"/>
      <c r="E49" s="479"/>
      <c r="F49" s="479"/>
      <c r="G49" s="479"/>
      <c r="H49" s="479"/>
      <c r="I49" s="479"/>
      <c r="J49" s="479"/>
      <c r="K49" s="479"/>
      <c r="L49" s="266"/>
    </row>
    <row r="50" spans="1:14" ht="50.4" customHeight="1" x14ac:dyDescent="0.2">
      <c r="A50" s="491"/>
      <c r="B50" s="479" t="e" vm="1">
        <f ca="1">基本事項入力!C19</f>
        <v>#VALUE!</v>
      </c>
      <c r="C50" s="479"/>
      <c r="D50" s="479"/>
      <c r="E50" s="479"/>
      <c r="F50" s="479"/>
      <c r="G50" s="479"/>
      <c r="H50" s="479"/>
      <c r="I50" s="479"/>
      <c r="J50" s="479"/>
      <c r="K50" s="479"/>
      <c r="L50" s="266"/>
    </row>
    <row r="51" spans="1:14" ht="24" customHeight="1" x14ac:dyDescent="0.2">
      <c r="A51" s="491"/>
      <c r="B51" s="16"/>
      <c r="C51" s="16"/>
      <c r="D51" s="16"/>
      <c r="E51" s="16"/>
      <c r="F51" s="16"/>
      <c r="G51" s="31" t="s">
        <v>31</v>
      </c>
      <c r="H51" s="477">
        <f>INDEX(DATA,2,3)</f>
        <v>0</v>
      </c>
      <c r="I51" s="395"/>
      <c r="J51" s="30" t="s">
        <v>4</v>
      </c>
      <c r="K51" s="16"/>
      <c r="L51" s="266"/>
    </row>
    <row r="52" spans="1:14" ht="24" customHeight="1" x14ac:dyDescent="0.2">
      <c r="A52" s="491"/>
      <c r="B52" s="16"/>
      <c r="C52" s="16"/>
      <c r="D52" s="16"/>
      <c r="E52" s="16"/>
      <c r="F52" s="16"/>
      <c r="G52" s="31" t="s">
        <v>32</v>
      </c>
      <c r="H52" s="477">
        <f>INDEX(DATA,3,3)</f>
        <v>0</v>
      </c>
      <c r="I52" s="395"/>
      <c r="J52" s="16" t="s">
        <v>33</v>
      </c>
      <c r="K52" s="16"/>
      <c r="L52" s="266"/>
    </row>
    <row r="53" spans="1:14" ht="12" customHeight="1" x14ac:dyDescent="0.2">
      <c r="A53" s="491"/>
      <c r="B53" s="16"/>
      <c r="C53" s="16"/>
      <c r="D53" s="16"/>
      <c r="E53" s="16"/>
      <c r="F53" s="16"/>
      <c r="G53" s="292" t="s">
        <v>34</v>
      </c>
      <c r="H53" s="477">
        <f>INDEX(DATA,6,3)</f>
        <v>0</v>
      </c>
      <c r="I53" s="395"/>
      <c r="J53" s="478" t="s">
        <v>33</v>
      </c>
      <c r="K53" s="16"/>
      <c r="L53" s="266"/>
    </row>
    <row r="54" spans="1:14" ht="12" customHeight="1" x14ac:dyDescent="0.2">
      <c r="A54" s="491"/>
      <c r="B54" s="16"/>
      <c r="C54" s="16"/>
      <c r="D54" s="16"/>
      <c r="E54" s="16"/>
      <c r="F54" s="16"/>
      <c r="G54" s="269" t="s">
        <v>35</v>
      </c>
      <c r="H54" s="395"/>
      <c r="I54" s="395"/>
      <c r="J54" s="478"/>
      <c r="K54" s="16"/>
      <c r="L54" s="266"/>
    </row>
    <row r="55" spans="1:14" ht="5.0999999999999996" customHeight="1" x14ac:dyDescent="0.2">
      <c r="A55" s="49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66"/>
    </row>
    <row r="56" spans="1:14" ht="15" customHeight="1" x14ac:dyDescent="0.2">
      <c r="A56" s="491"/>
      <c r="B56" s="479" t="s">
        <v>228</v>
      </c>
      <c r="C56" s="479"/>
      <c r="D56" s="479"/>
      <c r="E56" s="479"/>
      <c r="F56" s="479"/>
      <c r="G56" s="479"/>
      <c r="H56" s="479"/>
      <c r="I56" s="479"/>
      <c r="J56" s="480"/>
      <c r="K56" s="480"/>
      <c r="L56" s="266"/>
    </row>
    <row r="57" spans="1:14" ht="5.0999999999999996" customHeight="1" x14ac:dyDescent="0.2">
      <c r="A57" s="49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266"/>
    </row>
    <row r="58" spans="1:14" ht="20.100000000000001" customHeight="1" thickBot="1" x14ac:dyDescent="0.25">
      <c r="A58" s="491"/>
      <c r="B58" s="270" t="s">
        <v>165</v>
      </c>
      <c r="C58" s="270"/>
      <c r="D58" s="16"/>
      <c r="E58" s="16"/>
      <c r="F58" s="16"/>
      <c r="G58" s="16"/>
      <c r="H58" s="16"/>
      <c r="I58" s="16"/>
      <c r="J58" s="16"/>
      <c r="K58" s="16"/>
      <c r="L58" s="266"/>
    </row>
    <row r="59" spans="1:14" ht="27.75" customHeight="1" x14ac:dyDescent="0.2">
      <c r="A59" s="491"/>
      <c r="B59" s="33" t="s">
        <v>250</v>
      </c>
      <c r="C59" s="293" t="s">
        <v>251</v>
      </c>
      <c r="D59" s="34" t="s">
        <v>252</v>
      </c>
      <c r="E59" s="34" t="s">
        <v>253</v>
      </c>
      <c r="F59" s="35" t="s">
        <v>38</v>
      </c>
      <c r="G59" s="34" t="s">
        <v>254</v>
      </c>
      <c r="H59" s="35" t="s">
        <v>39</v>
      </c>
      <c r="I59" s="34" t="s">
        <v>230</v>
      </c>
      <c r="J59" s="34" t="s">
        <v>231</v>
      </c>
      <c r="K59" s="36" t="s">
        <v>232</v>
      </c>
      <c r="L59" s="266"/>
      <c r="N59" s="294"/>
    </row>
    <row r="60" spans="1:14" ht="20.100000000000001" customHeight="1" x14ac:dyDescent="0.2">
      <c r="A60" s="491"/>
      <c r="B60" s="502">
        <v>1</v>
      </c>
      <c r="C60" s="295" t="str">
        <f>IF(入力!J82="","",入力!J82)</f>
        <v/>
      </c>
      <c r="D60" s="504" t="str">
        <f>IF(入力!K82="","",入力!K82)</f>
        <v/>
      </c>
      <c r="E60" s="296" t="str">
        <f>IF(入力!L82="","",入力!L82)</f>
        <v/>
      </c>
      <c r="F60" s="296" t="str">
        <f>IF(入力!M82="","",入力!M82)</f>
        <v/>
      </c>
      <c r="G60" s="296" t="str">
        <f>IF(入力!N82="","",入力!N82)</f>
        <v/>
      </c>
      <c r="H60" s="297" t="str">
        <f>IF(入力!O82="","",入力!O82)</f>
        <v/>
      </c>
      <c r="I60" s="297" t="str">
        <f>IF(入力!P82="","",入力!P82)</f>
        <v/>
      </c>
      <c r="J60" s="297" t="str">
        <f>IF(入力!P82="","",入力!P82)</f>
        <v/>
      </c>
      <c r="K60" s="298"/>
      <c r="L60" s="266"/>
    </row>
    <row r="61" spans="1:14" ht="20.100000000000001" customHeight="1" x14ac:dyDescent="0.2">
      <c r="A61" s="491"/>
      <c r="B61" s="510"/>
      <c r="C61" s="299" t="str">
        <f>IF(入力!J83="","",入力!J83)</f>
        <v/>
      </c>
      <c r="D61" s="511" t="s">
        <v>179</v>
      </c>
      <c r="E61" s="300" t="str">
        <f>IF(入力!L83="","",入力!L83)</f>
        <v/>
      </c>
      <c r="F61" s="300" t="str">
        <f>IF(入力!M83="","",入力!M83)</f>
        <v/>
      </c>
      <c r="G61" s="300" t="str">
        <f>IF(入力!N83="","",入力!N83)</f>
        <v/>
      </c>
      <c r="H61" s="301" t="str">
        <f>IF(入力!O83="","",入力!O83)</f>
        <v/>
      </c>
      <c r="I61" s="300" t="str">
        <f>IF(入力!P83="","",入力!P83)</f>
        <v/>
      </c>
      <c r="J61" s="300" t="str">
        <f>IF(入力!P83="","",入力!P83)</f>
        <v/>
      </c>
      <c r="K61" s="302"/>
      <c r="L61" s="266"/>
    </row>
    <row r="62" spans="1:14" ht="20.100000000000001" customHeight="1" x14ac:dyDescent="0.2">
      <c r="A62" s="491"/>
      <c r="B62" s="502" t="str">
        <f>IF(入力!J84="","",B60+1)</f>
        <v/>
      </c>
      <c r="C62" s="295" t="str">
        <f>IF(入力!J84="","",入力!J84)</f>
        <v/>
      </c>
      <c r="D62" s="504" t="str">
        <f>IF(入力!K84="","",入力!K84)</f>
        <v/>
      </c>
      <c r="E62" s="296" t="str">
        <f>IF(入力!L84="","",入力!L84)</f>
        <v/>
      </c>
      <c r="F62" s="296" t="str">
        <f>IF(入力!M84="","",入力!M84)</f>
        <v/>
      </c>
      <c r="G62" s="296" t="str">
        <f>IF(入力!N84="","",入力!N84)</f>
        <v/>
      </c>
      <c r="H62" s="297" t="str">
        <f>IF(入力!O84="","",入力!O84)</f>
        <v/>
      </c>
      <c r="I62" s="296" t="str">
        <f>IF(入力!P84="","",入力!P84)</f>
        <v/>
      </c>
      <c r="J62" s="296" t="str">
        <f>IF(入力!P84="","",入力!P84)</f>
        <v/>
      </c>
      <c r="K62" s="298"/>
      <c r="L62" s="266"/>
    </row>
    <row r="63" spans="1:14" ht="20.100000000000001" customHeight="1" x14ac:dyDescent="0.2">
      <c r="A63" s="491"/>
      <c r="B63" s="510"/>
      <c r="C63" s="299" t="str">
        <f>IF(入力!J85="","",入力!J85)</f>
        <v/>
      </c>
      <c r="D63" s="509" t="s">
        <v>179</v>
      </c>
      <c r="E63" s="300" t="str">
        <f>IF(入力!L85="","",入力!L85)</f>
        <v/>
      </c>
      <c r="F63" s="300" t="str">
        <f>IF(入力!M85="","",入力!M85)</f>
        <v/>
      </c>
      <c r="G63" s="300" t="str">
        <f>IF(入力!N85="","",入力!N85)</f>
        <v/>
      </c>
      <c r="H63" s="301" t="str">
        <f>IF(入力!O85="","",入力!O85)</f>
        <v/>
      </c>
      <c r="I63" s="300" t="str">
        <f>IF(入力!P85="","",入力!P85)</f>
        <v/>
      </c>
      <c r="J63" s="300" t="str">
        <f>IF(入力!P85="","",入力!P85)</f>
        <v/>
      </c>
      <c r="K63" s="302"/>
      <c r="L63" s="266"/>
    </row>
    <row r="64" spans="1:14" ht="20.100000000000001" customHeight="1" x14ac:dyDescent="0.2">
      <c r="A64" s="491"/>
      <c r="B64" s="502" t="str">
        <f>IF(入力!J86="","",B62+1)</f>
        <v/>
      </c>
      <c r="C64" s="295" t="str">
        <f>IF(入力!J86="","",入力!J86)</f>
        <v/>
      </c>
      <c r="D64" s="504" t="str">
        <f>IF(入力!K86="","",入力!K86)</f>
        <v/>
      </c>
      <c r="E64" s="296" t="str">
        <f>IF(入力!L86="","",入力!L86)</f>
        <v/>
      </c>
      <c r="F64" s="296" t="str">
        <f>IF(入力!M86="","",入力!M86)</f>
        <v/>
      </c>
      <c r="G64" s="296" t="str">
        <f>IF(入力!N86="","",入力!N86)</f>
        <v/>
      </c>
      <c r="H64" s="297" t="str">
        <f>IF(入力!O86="","",入力!O86)</f>
        <v/>
      </c>
      <c r="I64" s="296" t="str">
        <f>IF(入力!P86="","",入力!P86)</f>
        <v/>
      </c>
      <c r="J64" s="296" t="str">
        <f>IF(入力!P86="","",入力!P86)</f>
        <v/>
      </c>
      <c r="K64" s="298"/>
      <c r="L64" s="266"/>
    </row>
    <row r="65" spans="1:12" ht="20.100000000000001" customHeight="1" x14ac:dyDescent="0.2">
      <c r="A65" s="491"/>
      <c r="B65" s="510"/>
      <c r="C65" s="299" t="str">
        <f>IF(入力!J87="","",入力!J87)</f>
        <v/>
      </c>
      <c r="D65" s="509" t="s">
        <v>179</v>
      </c>
      <c r="E65" s="300" t="str">
        <f>IF(入力!L87="","",入力!L87)</f>
        <v/>
      </c>
      <c r="F65" s="300" t="str">
        <f>IF(入力!M87="","",入力!M87)</f>
        <v/>
      </c>
      <c r="G65" s="300" t="str">
        <f>IF(入力!N87="","",入力!N87)</f>
        <v/>
      </c>
      <c r="H65" s="301" t="str">
        <f>IF(入力!O87="","",入力!O87)</f>
        <v/>
      </c>
      <c r="I65" s="300" t="str">
        <f>IF(入力!P87="","",入力!P87)</f>
        <v/>
      </c>
      <c r="J65" s="300" t="str">
        <f>IF(入力!P87="","",入力!P87)</f>
        <v/>
      </c>
      <c r="K65" s="302"/>
      <c r="L65" s="266"/>
    </row>
    <row r="66" spans="1:12" ht="20.100000000000001" customHeight="1" x14ac:dyDescent="0.2">
      <c r="A66" s="491"/>
      <c r="B66" s="502" t="str">
        <f>IF(入力!J88="","",B64+1)</f>
        <v/>
      </c>
      <c r="C66" s="295" t="str">
        <f>IF(入力!J88="","",入力!J88)</f>
        <v/>
      </c>
      <c r="D66" s="504" t="str">
        <f>IF(入力!K88="","",入力!K88)</f>
        <v/>
      </c>
      <c r="E66" s="296" t="str">
        <f>IF(入力!L88="","",入力!L88)</f>
        <v/>
      </c>
      <c r="F66" s="296" t="str">
        <f>IF(入力!M88="","",入力!M88)</f>
        <v/>
      </c>
      <c r="G66" s="296" t="str">
        <f>IF(入力!N88="","",入力!N88)</f>
        <v/>
      </c>
      <c r="H66" s="297" t="str">
        <f>IF(入力!O88="","",入力!O88)</f>
        <v/>
      </c>
      <c r="I66" s="296" t="str">
        <f>IF(入力!P88="","",入力!P88)</f>
        <v/>
      </c>
      <c r="J66" s="296" t="str">
        <f>IF(入力!P88="","",入力!P88)</f>
        <v/>
      </c>
      <c r="K66" s="298"/>
      <c r="L66" s="266"/>
    </row>
    <row r="67" spans="1:12" ht="20.100000000000001" customHeight="1" x14ac:dyDescent="0.2">
      <c r="A67" s="491"/>
      <c r="B67" s="510"/>
      <c r="C67" s="299" t="str">
        <f>IF(入力!J89="","",入力!J89)</f>
        <v/>
      </c>
      <c r="D67" s="509" t="s">
        <v>179</v>
      </c>
      <c r="E67" s="300" t="str">
        <f>IF(入力!L89="","",入力!L89)</f>
        <v/>
      </c>
      <c r="F67" s="300" t="str">
        <f>IF(入力!M89="","",入力!M89)</f>
        <v/>
      </c>
      <c r="G67" s="300" t="str">
        <f>IF(入力!N89="","",入力!N89)</f>
        <v/>
      </c>
      <c r="H67" s="301" t="str">
        <f>IF(入力!O89="","",入力!O89)</f>
        <v/>
      </c>
      <c r="I67" s="300" t="str">
        <f>IF(入力!P89="","",入力!P89)</f>
        <v/>
      </c>
      <c r="J67" s="300" t="str">
        <f>IF(入力!P89="","",入力!P89)</f>
        <v/>
      </c>
      <c r="K67" s="302"/>
      <c r="L67" s="266"/>
    </row>
    <row r="68" spans="1:12" ht="20.100000000000001" customHeight="1" x14ac:dyDescent="0.2">
      <c r="A68" s="491"/>
      <c r="B68" s="502" t="str">
        <f>IF(入力!J90="","",B66+1)</f>
        <v/>
      </c>
      <c r="C68" s="295" t="str">
        <f>IF(入力!J90="","",入力!J90)</f>
        <v/>
      </c>
      <c r="D68" s="504" t="str">
        <f>IF(入力!K90="","",入力!K90)</f>
        <v/>
      </c>
      <c r="E68" s="296" t="str">
        <f>IF(入力!L90="","",入力!L90)</f>
        <v/>
      </c>
      <c r="F68" s="296" t="str">
        <f>IF(入力!M90="","",入力!M90)</f>
        <v/>
      </c>
      <c r="G68" s="296" t="str">
        <f>IF(入力!N90="","",入力!N90)</f>
        <v/>
      </c>
      <c r="H68" s="297" t="str">
        <f>IF(入力!O90="","",入力!O90)</f>
        <v/>
      </c>
      <c r="I68" s="296" t="str">
        <f>IF(入力!P90="","",入力!P90)</f>
        <v/>
      </c>
      <c r="J68" s="296" t="str">
        <f>IF(入力!P90="","",入力!P90)</f>
        <v/>
      </c>
      <c r="K68" s="298"/>
      <c r="L68" s="266"/>
    </row>
    <row r="69" spans="1:12" ht="20.100000000000001" customHeight="1" x14ac:dyDescent="0.2">
      <c r="A69" s="491"/>
      <c r="B69" s="510"/>
      <c r="C69" s="299" t="str">
        <f>IF(入力!J91="","",入力!J91)</f>
        <v/>
      </c>
      <c r="D69" s="509" t="s">
        <v>179</v>
      </c>
      <c r="E69" s="300" t="str">
        <f>IF(入力!L91="","",入力!L91)</f>
        <v/>
      </c>
      <c r="F69" s="300" t="str">
        <f>IF(入力!M91="","",入力!M91)</f>
        <v/>
      </c>
      <c r="G69" s="300" t="str">
        <f>IF(入力!N91="","",入力!N91)</f>
        <v/>
      </c>
      <c r="H69" s="301" t="str">
        <f>IF(入力!O91="","",入力!O91)</f>
        <v/>
      </c>
      <c r="I69" s="300" t="str">
        <f>IF(入力!P91="","",入力!P91)</f>
        <v/>
      </c>
      <c r="J69" s="300" t="str">
        <f>IF(入力!P91="","",入力!P91)</f>
        <v/>
      </c>
      <c r="K69" s="302"/>
      <c r="L69" s="266"/>
    </row>
    <row r="70" spans="1:12" ht="20.100000000000001" customHeight="1" x14ac:dyDescent="0.2">
      <c r="A70" s="491"/>
      <c r="B70" s="502" t="str">
        <f>IF(入力!J92="","",B68+1)</f>
        <v/>
      </c>
      <c r="C70" s="295" t="str">
        <f>IF(入力!J92="","",入力!J92)</f>
        <v/>
      </c>
      <c r="D70" s="504" t="str">
        <f>IF(入力!K92="","",入力!K92)</f>
        <v/>
      </c>
      <c r="E70" s="296" t="str">
        <f>IF(入力!L92="","",入力!L92)</f>
        <v/>
      </c>
      <c r="F70" s="296" t="str">
        <f>IF(入力!M92="","",入力!M92)</f>
        <v/>
      </c>
      <c r="G70" s="296" t="str">
        <f>IF(入力!N92="","",入力!N92)</f>
        <v/>
      </c>
      <c r="H70" s="297" t="str">
        <f>IF(入力!O92="","",入力!O92)</f>
        <v/>
      </c>
      <c r="I70" s="296" t="str">
        <f>IF(入力!P92="","",入力!P92)</f>
        <v/>
      </c>
      <c r="J70" s="296" t="str">
        <f>IF(入力!P92="","",入力!P92)</f>
        <v/>
      </c>
      <c r="K70" s="298"/>
      <c r="L70" s="266"/>
    </row>
    <row r="71" spans="1:12" ht="20.100000000000001" customHeight="1" x14ac:dyDescent="0.2">
      <c r="A71" s="491"/>
      <c r="B71" s="510"/>
      <c r="C71" s="299" t="str">
        <f>IF(入力!J93="","",入力!J93)</f>
        <v/>
      </c>
      <c r="D71" s="509" t="s">
        <v>179</v>
      </c>
      <c r="E71" s="300" t="str">
        <f>IF(入力!L93="","",入力!L93)</f>
        <v/>
      </c>
      <c r="F71" s="300" t="str">
        <f>IF(入力!M93="","",入力!M93)</f>
        <v/>
      </c>
      <c r="G71" s="300" t="str">
        <f>IF(入力!N93="","",入力!N93)</f>
        <v/>
      </c>
      <c r="H71" s="301" t="str">
        <f>IF(入力!O93="","",入力!O93)</f>
        <v/>
      </c>
      <c r="I71" s="300" t="str">
        <f>IF(入力!P93="","",入力!P93)</f>
        <v/>
      </c>
      <c r="J71" s="300" t="str">
        <f>IF(入力!P93="","",入力!P93)</f>
        <v/>
      </c>
      <c r="K71" s="302"/>
      <c r="L71" s="266"/>
    </row>
    <row r="72" spans="1:12" ht="20.100000000000001" customHeight="1" x14ac:dyDescent="0.2">
      <c r="A72" s="491"/>
      <c r="B72" s="502" t="str">
        <f>IF(入力!J94="","",B70+1)</f>
        <v/>
      </c>
      <c r="C72" s="295" t="str">
        <f>IF(入力!J94="","",入力!J94)</f>
        <v/>
      </c>
      <c r="D72" s="504" t="str">
        <f>IF(入力!K94="","",入力!K94)</f>
        <v/>
      </c>
      <c r="E72" s="296" t="str">
        <f>IF(入力!L94="","",入力!L94)</f>
        <v/>
      </c>
      <c r="F72" s="296" t="str">
        <f>IF(入力!M94="","",入力!M94)</f>
        <v/>
      </c>
      <c r="G72" s="296" t="str">
        <f>IF(入力!N94="","",入力!N94)</f>
        <v/>
      </c>
      <c r="H72" s="297" t="str">
        <f>IF(入力!O94="","",入力!O94)</f>
        <v/>
      </c>
      <c r="I72" s="296" t="str">
        <f>IF(入力!P94="","",入力!P94)</f>
        <v/>
      </c>
      <c r="J72" s="296" t="str">
        <f>IF(入力!P94="","",入力!P94)</f>
        <v/>
      </c>
      <c r="K72" s="298"/>
      <c r="L72" s="266"/>
    </row>
    <row r="73" spans="1:12" ht="20.100000000000001" customHeight="1" x14ac:dyDescent="0.2">
      <c r="A73" s="491"/>
      <c r="B73" s="510"/>
      <c r="C73" s="299" t="str">
        <f>IF(入力!J95="","",入力!J95)</f>
        <v/>
      </c>
      <c r="D73" s="509" t="s">
        <v>179</v>
      </c>
      <c r="E73" s="300" t="str">
        <f>IF(入力!L95="","",入力!L95)</f>
        <v/>
      </c>
      <c r="F73" s="300" t="str">
        <f>IF(入力!M95="","",入力!M95)</f>
        <v/>
      </c>
      <c r="G73" s="300" t="str">
        <f>IF(入力!N95="","",入力!N95)</f>
        <v/>
      </c>
      <c r="H73" s="301" t="str">
        <f>IF(入力!O95="","",入力!O95)</f>
        <v/>
      </c>
      <c r="I73" s="300" t="str">
        <f>IF(入力!P95="","",入力!P95)</f>
        <v/>
      </c>
      <c r="J73" s="300" t="str">
        <f>IF(入力!P95="","",入力!P95)</f>
        <v/>
      </c>
      <c r="K73" s="302"/>
      <c r="L73" s="266"/>
    </row>
    <row r="74" spans="1:12" ht="20.100000000000001" customHeight="1" x14ac:dyDescent="0.2">
      <c r="A74" s="491"/>
      <c r="B74" s="502" t="str">
        <f>IF(入力!J96="","",B72+1)</f>
        <v/>
      </c>
      <c r="C74" s="295" t="str">
        <f>IF(入力!J96="","",入力!J96)</f>
        <v/>
      </c>
      <c r="D74" s="504" t="str">
        <f>IF(入力!K96="","",入力!K96)</f>
        <v/>
      </c>
      <c r="E74" s="296" t="str">
        <f>IF(入力!L96="","",入力!L96)</f>
        <v/>
      </c>
      <c r="F74" s="296" t="str">
        <f>IF(入力!M96="","",入力!M96)</f>
        <v/>
      </c>
      <c r="G74" s="296" t="str">
        <f>IF(入力!N96="","",入力!N96)</f>
        <v/>
      </c>
      <c r="H74" s="297" t="str">
        <f>IF(入力!O96="","",入力!O96)</f>
        <v/>
      </c>
      <c r="I74" s="296" t="str">
        <f>IF(入力!P96="","",入力!P96)</f>
        <v/>
      </c>
      <c r="J74" s="296" t="str">
        <f>IF(入力!P96="","",入力!P96)</f>
        <v/>
      </c>
      <c r="K74" s="298"/>
      <c r="L74" s="266"/>
    </row>
    <row r="75" spans="1:12" ht="20.100000000000001" customHeight="1" x14ac:dyDescent="0.2">
      <c r="A75" s="491"/>
      <c r="B75" s="508"/>
      <c r="C75" s="299" t="str">
        <f>IF(入力!J97="","",入力!J97)</f>
        <v/>
      </c>
      <c r="D75" s="509" t="s">
        <v>179</v>
      </c>
      <c r="E75" s="300" t="str">
        <f>IF(入力!L97="","",入力!L97)</f>
        <v/>
      </c>
      <c r="F75" s="300" t="str">
        <f>IF(入力!M97="","",入力!M97)</f>
        <v/>
      </c>
      <c r="G75" s="300" t="str">
        <f>IF(入力!N97="","",入力!N97)</f>
        <v/>
      </c>
      <c r="H75" s="301" t="str">
        <f>IF(入力!O97="","",入力!O97)</f>
        <v/>
      </c>
      <c r="I75" s="300" t="str">
        <f>IF(入力!P97="","",入力!P97)</f>
        <v/>
      </c>
      <c r="J75" s="300" t="str">
        <f>IF(入力!P97="","",入力!P97)</f>
        <v/>
      </c>
      <c r="K75" s="302"/>
      <c r="L75" s="266"/>
    </row>
    <row r="76" spans="1:12" ht="20.100000000000001" customHeight="1" x14ac:dyDescent="0.2">
      <c r="A76" s="491"/>
      <c r="B76" s="502" t="str">
        <f>IF(入力!J98="","",B74+1)</f>
        <v/>
      </c>
      <c r="C76" s="295" t="str">
        <f>IF(入力!J98="","",入力!J98)</f>
        <v/>
      </c>
      <c r="D76" s="504" t="str">
        <f>IF(入力!K98="","",入力!K98)</f>
        <v/>
      </c>
      <c r="E76" s="296" t="str">
        <f>IF(入力!L98="","",入力!L98)</f>
        <v/>
      </c>
      <c r="F76" s="296" t="str">
        <f>IF(入力!M98="","",入力!M98)</f>
        <v/>
      </c>
      <c r="G76" s="296" t="str">
        <f>IF(入力!N98="","",入力!N98)</f>
        <v/>
      </c>
      <c r="H76" s="297" t="str">
        <f>IF(入力!O98="","",入力!O98)</f>
        <v/>
      </c>
      <c r="I76" s="296" t="str">
        <f>IF(入力!P98="","",入力!P98)</f>
        <v/>
      </c>
      <c r="J76" s="296" t="str">
        <f>IF(入力!P98="","",入力!P98)</f>
        <v/>
      </c>
      <c r="K76" s="298"/>
      <c r="L76" s="266"/>
    </row>
    <row r="77" spans="1:12" ht="20.100000000000001" customHeight="1" x14ac:dyDescent="0.2">
      <c r="A77" s="491"/>
      <c r="B77" s="508"/>
      <c r="C77" s="299" t="str">
        <f>IF(入力!J99="","",入力!J99)</f>
        <v/>
      </c>
      <c r="D77" s="509" t="s">
        <v>179</v>
      </c>
      <c r="E77" s="300" t="str">
        <f>IF(入力!L99="","",入力!L99)</f>
        <v/>
      </c>
      <c r="F77" s="300" t="str">
        <f>IF(入力!M99="","",入力!M99)</f>
        <v/>
      </c>
      <c r="G77" s="300" t="str">
        <f>IF(入力!N99="","",入力!N99)</f>
        <v/>
      </c>
      <c r="H77" s="301" t="str">
        <f>IF(入力!O99="","",入力!O99)</f>
        <v/>
      </c>
      <c r="I77" s="300" t="str">
        <f>IF(入力!P99="","",入力!P99)</f>
        <v/>
      </c>
      <c r="J77" s="300" t="str">
        <f>IF(入力!P99="","",入力!P99)</f>
        <v/>
      </c>
      <c r="K77" s="302"/>
      <c r="L77" s="266"/>
    </row>
    <row r="78" spans="1:12" ht="20.100000000000001" customHeight="1" x14ac:dyDescent="0.2">
      <c r="A78" s="491"/>
      <c r="B78" s="502" t="str">
        <f>IF(入力!J100="","",B76+1)</f>
        <v/>
      </c>
      <c r="C78" s="295" t="str">
        <f>IF(入力!J100="","",入力!J100)</f>
        <v/>
      </c>
      <c r="D78" s="504" t="str">
        <f>IF(入力!K100="","",入力!K100)</f>
        <v/>
      </c>
      <c r="E78" s="296" t="str">
        <f>IF(入力!L100="","",入力!L100)</f>
        <v/>
      </c>
      <c r="F78" s="296" t="str">
        <f>IF(入力!M100="","",入力!M100)</f>
        <v/>
      </c>
      <c r="G78" s="296" t="str">
        <f>IF(入力!N100="","",入力!N100)</f>
        <v/>
      </c>
      <c r="H78" s="297" t="str">
        <f>IF(入力!O100="","",入力!O100)</f>
        <v/>
      </c>
      <c r="I78" s="296" t="str">
        <f>IF(入力!P100="","",入力!P100)</f>
        <v/>
      </c>
      <c r="J78" s="296" t="str">
        <f>IF(入力!P100="","",入力!P100)</f>
        <v/>
      </c>
      <c r="K78" s="298"/>
      <c r="L78" s="266"/>
    </row>
    <row r="79" spans="1:12" ht="20.100000000000001" customHeight="1" x14ac:dyDescent="0.2">
      <c r="A79" s="491"/>
      <c r="B79" s="508"/>
      <c r="C79" s="299" t="str">
        <f>IF(入力!J101="","",入力!J101)</f>
        <v/>
      </c>
      <c r="D79" s="509" t="s">
        <v>179</v>
      </c>
      <c r="E79" s="300" t="str">
        <f>IF(入力!L101="","",入力!L101)</f>
        <v/>
      </c>
      <c r="F79" s="300" t="str">
        <f>IF(入力!M101="","",入力!M101)</f>
        <v/>
      </c>
      <c r="G79" s="300" t="str">
        <f>IF(入力!N101="","",入力!N101)</f>
        <v/>
      </c>
      <c r="H79" s="301" t="str">
        <f>IF(入力!O101="","",入力!O101)</f>
        <v/>
      </c>
      <c r="I79" s="300" t="str">
        <f>IF(入力!P101="","",入力!P101)</f>
        <v/>
      </c>
      <c r="J79" s="300" t="str">
        <f>IF(入力!P101="","",入力!P101)</f>
        <v/>
      </c>
      <c r="K79" s="302"/>
      <c r="L79" s="266"/>
    </row>
    <row r="80" spans="1:12" ht="20.100000000000001" customHeight="1" x14ac:dyDescent="0.2">
      <c r="A80" s="491"/>
      <c r="B80" s="502" t="str">
        <f>IF(入力!J102="","",B78+1)</f>
        <v/>
      </c>
      <c r="C80" s="295" t="str">
        <f>IF(入力!J102="","",入力!J102)</f>
        <v/>
      </c>
      <c r="D80" s="504" t="str">
        <f>IF(入力!K102="","",入力!K102)</f>
        <v/>
      </c>
      <c r="E80" s="296" t="str">
        <f>IF(入力!L102="","",入力!L102)</f>
        <v/>
      </c>
      <c r="F80" s="296" t="str">
        <f>IF(入力!M102="","",入力!M102)</f>
        <v/>
      </c>
      <c r="G80" s="296" t="str">
        <f>IF(入力!N102="","",入力!N102)</f>
        <v/>
      </c>
      <c r="H80" s="297" t="str">
        <f>IF(入力!O102="","",入力!O102)</f>
        <v/>
      </c>
      <c r="I80" s="296" t="str">
        <f>IF(入力!P102="","",入力!P102)</f>
        <v/>
      </c>
      <c r="J80" s="296" t="str">
        <f>IF(入力!P102="","",入力!P102)</f>
        <v/>
      </c>
      <c r="K80" s="298"/>
      <c r="L80" s="266"/>
    </row>
    <row r="81" spans="1:12" ht="20.100000000000001" customHeight="1" x14ac:dyDescent="0.2">
      <c r="A81" s="491"/>
      <c r="B81" s="508"/>
      <c r="C81" s="303" t="str">
        <f>IF(入力!J103="","",入力!J103)</f>
        <v/>
      </c>
      <c r="D81" s="509" t="s">
        <v>179</v>
      </c>
      <c r="E81" s="304" t="str">
        <f>IF(入力!L103="","",入力!L103)</f>
        <v/>
      </c>
      <c r="F81" s="304" t="str">
        <f>IF(入力!M103="","",入力!M103)</f>
        <v/>
      </c>
      <c r="G81" s="304" t="str">
        <f>IF(入力!N103="","",入力!N103)</f>
        <v/>
      </c>
      <c r="H81" s="305" t="str">
        <f>IF(入力!O103="","",入力!O103)</f>
        <v/>
      </c>
      <c r="I81" s="300" t="str">
        <f>IF(入力!P103="","",入力!P103)</f>
        <v/>
      </c>
      <c r="J81" s="300" t="str">
        <f>IF(入力!P103="","",入力!P103)</f>
        <v/>
      </c>
      <c r="K81" s="302"/>
      <c r="L81" s="266"/>
    </row>
    <row r="82" spans="1:12" ht="20.100000000000001" customHeight="1" x14ac:dyDescent="0.2">
      <c r="A82" s="491"/>
      <c r="B82" s="502" t="str">
        <f>IF(入力!J104="","",B80+1)</f>
        <v/>
      </c>
      <c r="C82" s="295" t="str">
        <f>IF(入力!J104="","",入力!J104)</f>
        <v/>
      </c>
      <c r="D82" s="504" t="str">
        <f>IF(入力!K104="","",入力!K104)</f>
        <v/>
      </c>
      <c r="E82" s="296" t="str">
        <f>IF(入力!L104="","",入力!L104)</f>
        <v/>
      </c>
      <c r="F82" s="296" t="str">
        <f>IF(入力!M104="","",入力!M104)</f>
        <v/>
      </c>
      <c r="G82" s="296" t="str">
        <f>IF(入力!N104="","",入力!N104)</f>
        <v/>
      </c>
      <c r="H82" s="297" t="str">
        <f>IF(入力!O104="","",入力!O104)</f>
        <v/>
      </c>
      <c r="I82" s="296" t="str">
        <f>IF(入力!P104="","",入力!P104)</f>
        <v/>
      </c>
      <c r="J82" s="296" t="str">
        <f>IF(入力!P104="","",入力!P104)</f>
        <v/>
      </c>
      <c r="K82" s="298"/>
      <c r="L82" s="266"/>
    </row>
    <row r="83" spans="1:12" ht="20.100000000000001" customHeight="1" thickBot="1" x14ac:dyDescent="0.25">
      <c r="A83" s="491"/>
      <c r="B83" s="503"/>
      <c r="C83" s="306" t="str">
        <f>IF(入力!J105="","",入力!J105)</f>
        <v/>
      </c>
      <c r="D83" s="505" t="s">
        <v>179</v>
      </c>
      <c r="E83" s="307" t="str">
        <f>IF(入力!L105="","",入力!L105)</f>
        <v/>
      </c>
      <c r="F83" s="307" t="str">
        <f>IF(入力!M105="","",入力!M105)</f>
        <v/>
      </c>
      <c r="G83" s="307" t="str">
        <f>IF(入力!N105="","",入力!N105)</f>
        <v/>
      </c>
      <c r="H83" s="308" t="str">
        <f>IF(入力!O105="","",入力!O105)</f>
        <v/>
      </c>
      <c r="I83" s="307" t="str">
        <f>IF(入力!P105="","",入力!P105)</f>
        <v/>
      </c>
      <c r="J83" s="307" t="str">
        <f>IF(入力!P105="","",入力!P105)</f>
        <v/>
      </c>
      <c r="K83" s="309"/>
      <c r="L83" s="266"/>
    </row>
    <row r="84" spans="1:12" ht="30" customHeight="1" x14ac:dyDescent="0.2">
      <c r="A84" s="491"/>
      <c r="B84" s="506" t="s">
        <v>255</v>
      </c>
      <c r="C84" s="506"/>
      <c r="D84" s="506"/>
      <c r="E84" s="506"/>
      <c r="F84" s="506"/>
      <c r="G84" s="506"/>
      <c r="H84" s="506"/>
      <c r="I84" s="506"/>
      <c r="J84" s="507"/>
      <c r="K84" s="507"/>
      <c r="L84" s="266"/>
    </row>
    <row r="85" spans="1:12" ht="5.0999999999999996" customHeight="1" thickBot="1" x14ac:dyDescent="0.25">
      <c r="A85" s="49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266"/>
    </row>
    <row r="86" spans="1:12" ht="24.75" customHeight="1" thickTop="1" x14ac:dyDescent="0.2">
      <c r="A86" s="491"/>
      <c r="B86" s="16"/>
      <c r="C86" s="16"/>
      <c r="D86" s="16"/>
      <c r="E86" s="473" t="s">
        <v>235</v>
      </c>
      <c r="F86" s="474"/>
      <c r="G86" s="474"/>
      <c r="H86" s="474"/>
      <c r="I86" s="474"/>
      <c r="J86" s="475"/>
      <c r="L86" s="266"/>
    </row>
    <row r="87" spans="1:12" ht="15" customHeight="1" x14ac:dyDescent="0.2">
      <c r="A87" s="491"/>
      <c r="B87" s="16"/>
      <c r="C87" s="16"/>
      <c r="D87" s="30"/>
      <c r="E87" s="283"/>
      <c r="F87" s="284" t="s">
        <v>40</v>
      </c>
      <c r="G87" s="476" t="str">
        <f>IF(入力!D12="","",入力!D12)</f>
        <v/>
      </c>
      <c r="H87" s="476" t="s">
        <v>179</v>
      </c>
      <c r="I87" s="30" t="s">
        <v>41</v>
      </c>
      <c r="J87" s="285"/>
      <c r="L87" s="266"/>
    </row>
    <row r="88" spans="1:12" ht="13.5" customHeight="1" x14ac:dyDescent="0.2">
      <c r="A88" s="491"/>
      <c r="B88" s="16"/>
      <c r="C88" s="16"/>
      <c r="D88" s="31"/>
      <c r="E88" s="283"/>
      <c r="F88" s="31" t="s">
        <v>42</v>
      </c>
      <c r="G88" s="31"/>
      <c r="H88" s="31"/>
      <c r="I88" s="31"/>
      <c r="J88" s="286"/>
      <c r="L88" s="266"/>
    </row>
    <row r="89" spans="1:12" ht="5.0999999999999996" customHeight="1" thickBot="1" x14ac:dyDescent="0.25">
      <c r="A89" s="491"/>
      <c r="B89" s="16"/>
      <c r="C89" s="16"/>
      <c r="D89" s="31"/>
      <c r="E89" s="287"/>
      <c r="F89" s="288"/>
      <c r="G89" s="288"/>
      <c r="H89" s="288"/>
      <c r="I89" s="288"/>
      <c r="J89" s="289"/>
      <c r="L89" s="266"/>
    </row>
    <row r="90" spans="1:12" ht="13.8" thickTop="1" x14ac:dyDescent="0.2">
      <c r="A90" s="491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</row>
  </sheetData>
  <mergeCells count="72">
    <mergeCell ref="B12:K12"/>
    <mergeCell ref="B22:B23"/>
    <mergeCell ref="D22:D23"/>
    <mergeCell ref="B5:F5"/>
    <mergeCell ref="B6:K6"/>
    <mergeCell ref="B1:K1"/>
    <mergeCell ref="B4:K4"/>
    <mergeCell ref="H7:I7"/>
    <mergeCell ref="H8:I8"/>
    <mergeCell ref="H9:I10"/>
    <mergeCell ref="J9:J10"/>
    <mergeCell ref="B24:B25"/>
    <mergeCell ref="D24:D25"/>
    <mergeCell ref="B26:B27"/>
    <mergeCell ref="D26:D27"/>
    <mergeCell ref="B16:B17"/>
    <mergeCell ref="D16:D17"/>
    <mergeCell ref="B18:B19"/>
    <mergeCell ref="D18:D19"/>
    <mergeCell ref="B20:B21"/>
    <mergeCell ref="D20:D21"/>
    <mergeCell ref="B28:B29"/>
    <mergeCell ref="D28:D29"/>
    <mergeCell ref="B30:B31"/>
    <mergeCell ref="D30:D31"/>
    <mergeCell ref="B32:B33"/>
    <mergeCell ref="D32:D33"/>
    <mergeCell ref="B40:K40"/>
    <mergeCell ref="E42:J42"/>
    <mergeCell ref="G43:H43"/>
    <mergeCell ref="B34:B35"/>
    <mergeCell ref="D34:D35"/>
    <mergeCell ref="B36:B37"/>
    <mergeCell ref="D36:D37"/>
    <mergeCell ref="B38:B39"/>
    <mergeCell ref="D38:D39"/>
    <mergeCell ref="B62:B63"/>
    <mergeCell ref="D62:D63"/>
    <mergeCell ref="B48:K48"/>
    <mergeCell ref="H51:I51"/>
    <mergeCell ref="H52:I52"/>
    <mergeCell ref="B49:K49"/>
    <mergeCell ref="B50:K50"/>
    <mergeCell ref="H53:I54"/>
    <mergeCell ref="J53:J54"/>
    <mergeCell ref="B56:K56"/>
    <mergeCell ref="B60:B61"/>
    <mergeCell ref="D60:D61"/>
    <mergeCell ref="B74:B75"/>
    <mergeCell ref="D74:D75"/>
    <mergeCell ref="B64:B65"/>
    <mergeCell ref="D64:D65"/>
    <mergeCell ref="B66:B67"/>
    <mergeCell ref="D66:D67"/>
    <mergeCell ref="B68:B69"/>
    <mergeCell ref="D68:D69"/>
    <mergeCell ref="A1:A90"/>
    <mergeCell ref="B82:B83"/>
    <mergeCell ref="D82:D83"/>
    <mergeCell ref="B84:K84"/>
    <mergeCell ref="E86:J86"/>
    <mergeCell ref="G87:H87"/>
    <mergeCell ref="B76:B77"/>
    <mergeCell ref="D76:D77"/>
    <mergeCell ref="B78:B79"/>
    <mergeCell ref="D78:D79"/>
    <mergeCell ref="B80:B81"/>
    <mergeCell ref="D80:D81"/>
    <mergeCell ref="B70:B71"/>
    <mergeCell ref="D70:D71"/>
    <mergeCell ref="B72:B73"/>
    <mergeCell ref="D72:D73"/>
  </mergeCells>
  <phoneticPr fontId="28"/>
  <printOptions horizontalCentered="1" verticalCentered="1"/>
  <pageMargins left="0.59055118110236227" right="0.59055118110236227" top="0.39370078740157483" bottom="0.39370078740157483" header="0" footer="0"/>
  <pageSetup paperSize="9" scale="95" fitToHeight="2" orientation="portrait" r:id="rId1"/>
  <headerFooter alignWithMargins="0"/>
  <rowBreaks count="1" manualBreakCount="1">
    <brk id="45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B7A2-7073-4E71-B9EE-AC9066F91F12}">
  <sheetPr>
    <tabColor rgb="FF92D050"/>
  </sheetPr>
  <dimension ref="A2:B46"/>
  <sheetViews>
    <sheetView workbookViewId="0">
      <selection activeCell="E2" sqref="E2"/>
    </sheetView>
  </sheetViews>
  <sheetFormatPr defaultColWidth="8.69140625" defaultRowHeight="13.2" x14ac:dyDescent="0.2"/>
  <cols>
    <col min="1" max="1" width="4" bestFit="1" customWidth="1"/>
  </cols>
  <sheetData>
    <row r="2" spans="1:2" x14ac:dyDescent="0.2">
      <c r="A2" s="3" t="s">
        <v>43</v>
      </c>
      <c r="B2" s="76" t="s">
        <v>44</v>
      </c>
    </row>
    <row r="3" spans="1:2" x14ac:dyDescent="0.2">
      <c r="A3" s="76">
        <v>1</v>
      </c>
      <c r="B3" s="76" t="s">
        <v>45</v>
      </c>
    </row>
    <row r="4" spans="1:2" x14ac:dyDescent="0.2">
      <c r="A4" s="76">
        <v>2</v>
      </c>
      <c r="B4" s="76" t="s">
        <v>46</v>
      </c>
    </row>
    <row r="5" spans="1:2" x14ac:dyDescent="0.2">
      <c r="A5" s="76">
        <v>3</v>
      </c>
      <c r="B5" s="76" t="s">
        <v>47</v>
      </c>
    </row>
    <row r="6" spans="1:2" x14ac:dyDescent="0.2">
      <c r="A6" s="76">
        <v>4</v>
      </c>
      <c r="B6" s="76" t="s">
        <v>48</v>
      </c>
    </row>
    <row r="7" spans="1:2" x14ac:dyDescent="0.2">
      <c r="A7" s="76">
        <v>5</v>
      </c>
      <c r="B7" s="76" t="s">
        <v>49</v>
      </c>
    </row>
    <row r="8" spans="1:2" x14ac:dyDescent="0.2">
      <c r="A8" s="76">
        <v>6</v>
      </c>
      <c r="B8" s="76" t="s">
        <v>50</v>
      </c>
    </row>
    <row r="9" spans="1:2" x14ac:dyDescent="0.2">
      <c r="A9" s="76">
        <v>7</v>
      </c>
      <c r="B9" s="76" t="s">
        <v>51</v>
      </c>
    </row>
    <row r="10" spans="1:2" x14ac:dyDescent="0.2">
      <c r="A10" s="76">
        <v>8</v>
      </c>
      <c r="B10" s="76" t="s">
        <v>52</v>
      </c>
    </row>
    <row r="11" spans="1:2" x14ac:dyDescent="0.2">
      <c r="A11" s="76">
        <v>9</v>
      </c>
      <c r="B11" s="76" t="s">
        <v>53</v>
      </c>
    </row>
    <row r="12" spans="1:2" x14ac:dyDescent="0.2">
      <c r="A12" s="76">
        <v>10</v>
      </c>
      <c r="B12" s="76" t="s">
        <v>54</v>
      </c>
    </row>
    <row r="13" spans="1:2" x14ac:dyDescent="0.2">
      <c r="A13" s="76">
        <v>11</v>
      </c>
      <c r="B13" s="76" t="s">
        <v>55</v>
      </c>
    </row>
    <row r="14" spans="1:2" x14ac:dyDescent="0.2">
      <c r="A14" s="76">
        <v>12</v>
      </c>
      <c r="B14" s="76" t="s">
        <v>56</v>
      </c>
    </row>
    <row r="15" spans="1:2" x14ac:dyDescent="0.2">
      <c r="A15" s="76">
        <v>13</v>
      </c>
      <c r="B15" s="76" t="s">
        <v>57</v>
      </c>
    </row>
    <row r="16" spans="1:2" x14ac:dyDescent="0.2">
      <c r="A16" s="76">
        <v>14</v>
      </c>
      <c r="B16" s="76" t="s">
        <v>58</v>
      </c>
    </row>
    <row r="17" spans="1:2" x14ac:dyDescent="0.2">
      <c r="A17" s="76">
        <v>15</v>
      </c>
      <c r="B17" s="76" t="s">
        <v>59</v>
      </c>
    </row>
    <row r="18" spans="1:2" x14ac:dyDescent="0.2">
      <c r="A18" s="76">
        <v>16</v>
      </c>
      <c r="B18" s="76" t="s">
        <v>60</v>
      </c>
    </row>
    <row r="19" spans="1:2" x14ac:dyDescent="0.2">
      <c r="A19" s="76">
        <v>17</v>
      </c>
      <c r="B19" s="76" t="s">
        <v>61</v>
      </c>
    </row>
    <row r="20" spans="1:2" x14ac:dyDescent="0.2">
      <c r="A20" s="76">
        <v>18</v>
      </c>
      <c r="B20" s="76" t="s">
        <v>62</v>
      </c>
    </row>
    <row r="21" spans="1:2" x14ac:dyDescent="0.2">
      <c r="A21" s="76">
        <v>19</v>
      </c>
      <c r="B21" s="76" t="s">
        <v>63</v>
      </c>
    </row>
    <row r="22" spans="1:2" x14ac:dyDescent="0.2">
      <c r="A22" s="76">
        <v>20</v>
      </c>
      <c r="B22" s="76" t="s">
        <v>64</v>
      </c>
    </row>
    <row r="23" spans="1:2" x14ac:dyDescent="0.2">
      <c r="A23" s="76">
        <v>21</v>
      </c>
      <c r="B23" s="76" t="s">
        <v>65</v>
      </c>
    </row>
    <row r="24" spans="1:2" x14ac:dyDescent="0.2">
      <c r="A24" s="76">
        <v>22</v>
      </c>
      <c r="B24" s="76" t="s">
        <v>66</v>
      </c>
    </row>
    <row r="25" spans="1:2" x14ac:dyDescent="0.2">
      <c r="A25" s="76">
        <v>23</v>
      </c>
      <c r="B25" s="76" t="s">
        <v>67</v>
      </c>
    </row>
    <row r="26" spans="1:2" x14ac:dyDescent="0.2">
      <c r="A26" s="76">
        <v>24</v>
      </c>
      <c r="B26" s="76" t="s">
        <v>68</v>
      </c>
    </row>
    <row r="27" spans="1:2" x14ac:dyDescent="0.2">
      <c r="A27" s="76">
        <v>25</v>
      </c>
      <c r="B27" s="76" t="s">
        <v>69</v>
      </c>
    </row>
    <row r="28" spans="1:2" x14ac:dyDescent="0.2">
      <c r="A28" s="76">
        <v>26</v>
      </c>
      <c r="B28" s="76" t="s">
        <v>70</v>
      </c>
    </row>
    <row r="29" spans="1:2" x14ac:dyDescent="0.2">
      <c r="A29" s="76">
        <v>27</v>
      </c>
      <c r="B29" s="76" t="s">
        <v>71</v>
      </c>
    </row>
    <row r="30" spans="1:2" x14ac:dyDescent="0.2">
      <c r="A30" s="76">
        <v>28</v>
      </c>
      <c r="B30" s="76" t="s">
        <v>72</v>
      </c>
    </row>
    <row r="31" spans="1:2" x14ac:dyDescent="0.2">
      <c r="A31" s="76">
        <v>29</v>
      </c>
      <c r="B31" s="76" t="s">
        <v>73</v>
      </c>
    </row>
    <row r="32" spans="1:2" x14ac:dyDescent="0.2">
      <c r="A32" s="76">
        <v>30</v>
      </c>
      <c r="B32" s="76" t="s">
        <v>74</v>
      </c>
    </row>
    <row r="33" spans="1:2" x14ac:dyDescent="0.2">
      <c r="A33" s="76">
        <v>31</v>
      </c>
      <c r="B33" s="76" t="s">
        <v>75</v>
      </c>
    </row>
    <row r="34" spans="1:2" x14ac:dyDescent="0.2">
      <c r="A34" s="76">
        <v>32</v>
      </c>
      <c r="B34" s="76" t="s">
        <v>76</v>
      </c>
    </row>
    <row r="35" spans="1:2" x14ac:dyDescent="0.2">
      <c r="A35" s="76">
        <v>33</v>
      </c>
      <c r="B35" s="76" t="s">
        <v>77</v>
      </c>
    </row>
    <row r="36" spans="1:2" x14ac:dyDescent="0.2">
      <c r="A36" s="76">
        <v>34</v>
      </c>
      <c r="B36" s="76" t="s">
        <v>78</v>
      </c>
    </row>
    <row r="37" spans="1:2" x14ac:dyDescent="0.2">
      <c r="A37" s="76">
        <v>35</v>
      </c>
      <c r="B37" s="76" t="s">
        <v>79</v>
      </c>
    </row>
    <row r="38" spans="1:2" x14ac:dyDescent="0.2">
      <c r="A38" s="76">
        <v>36</v>
      </c>
      <c r="B38" s="76" t="s">
        <v>80</v>
      </c>
    </row>
    <row r="39" spans="1:2" x14ac:dyDescent="0.2">
      <c r="A39" s="76">
        <v>37</v>
      </c>
      <c r="B39" s="76" t="s">
        <v>81</v>
      </c>
    </row>
    <row r="40" spans="1:2" x14ac:dyDescent="0.2">
      <c r="A40" s="76">
        <v>38</v>
      </c>
      <c r="B40" s="76" t="s">
        <v>82</v>
      </c>
    </row>
    <row r="41" spans="1:2" x14ac:dyDescent="0.2">
      <c r="A41" s="76">
        <v>39</v>
      </c>
      <c r="B41" s="76" t="s">
        <v>83</v>
      </c>
    </row>
    <row r="42" spans="1:2" x14ac:dyDescent="0.2">
      <c r="A42" s="76">
        <v>40</v>
      </c>
      <c r="B42" s="76" t="s">
        <v>84</v>
      </c>
    </row>
    <row r="43" spans="1:2" x14ac:dyDescent="0.2">
      <c r="A43" s="76">
        <v>41</v>
      </c>
      <c r="B43" s="76" t="s">
        <v>85</v>
      </c>
    </row>
    <row r="44" spans="1:2" x14ac:dyDescent="0.2">
      <c r="A44" s="76">
        <v>42</v>
      </c>
      <c r="B44" s="76" t="s">
        <v>86</v>
      </c>
    </row>
    <row r="45" spans="1:2" x14ac:dyDescent="0.2">
      <c r="A45" s="76">
        <v>43</v>
      </c>
      <c r="B45" s="76" t="s">
        <v>87</v>
      </c>
    </row>
    <row r="46" spans="1:2" x14ac:dyDescent="0.2">
      <c r="A46" s="76">
        <v>44</v>
      </c>
      <c r="B46" s="76" t="s">
        <v>88</v>
      </c>
    </row>
  </sheetData>
  <phoneticPr fontId="2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1929-69F5-4403-9351-8F9154C0DF29}">
  <sheetPr>
    <tabColor rgb="FF92D050"/>
  </sheetPr>
  <dimension ref="A1:D27"/>
  <sheetViews>
    <sheetView workbookViewId="0">
      <selection activeCell="E19" sqref="E19"/>
    </sheetView>
  </sheetViews>
  <sheetFormatPr defaultColWidth="8.69140625" defaultRowHeight="13.2" x14ac:dyDescent="0.2"/>
  <cols>
    <col min="1" max="1" width="14.23046875" style="2" customWidth="1"/>
    <col min="2" max="2" width="20.53515625" customWidth="1"/>
    <col min="3" max="3" width="43.4609375" customWidth="1"/>
  </cols>
  <sheetData>
    <row r="1" spans="1:3" ht="31.2" customHeight="1" x14ac:dyDescent="0.2">
      <c r="B1" s="291" t="s">
        <v>256</v>
      </c>
    </row>
    <row r="2" spans="1:3" ht="21" customHeight="1" x14ac:dyDescent="0.2">
      <c r="A2" s="2" t="s">
        <v>236</v>
      </c>
      <c r="B2" s="23" t="s">
        <v>407</v>
      </c>
    </row>
    <row r="3" spans="1:3" ht="21" customHeight="1" x14ac:dyDescent="0.2">
      <c r="A3" s="2" t="s">
        <v>237</v>
      </c>
      <c r="B3" s="23" t="s">
        <v>248</v>
      </c>
    </row>
    <row r="4" spans="1:3" ht="21" customHeight="1" x14ac:dyDescent="0.2">
      <c r="A4" s="2" t="s">
        <v>238</v>
      </c>
      <c r="B4" s="23" t="s">
        <v>239</v>
      </c>
    </row>
    <row r="5" spans="1:3" ht="41.4" customHeight="1" x14ac:dyDescent="0.2">
      <c r="A5" s="2" t="s">
        <v>240</v>
      </c>
      <c r="B5" s="23" t="s">
        <v>411</v>
      </c>
      <c r="C5" s="290" t="str">
        <f>"岐阜地区高等学校体育連盟"&amp;CHAR(10)&amp;
"会　　長　　"&amp;B5&amp;"　様"</f>
        <v>岐阜地区高等学校体育連盟
会　　長　　鵜 飼 陽 一 郎　様</v>
      </c>
    </row>
    <row r="6" spans="1:3" ht="41.4" customHeight="1" x14ac:dyDescent="0.2">
      <c r="A6" s="2" t="s">
        <v>241</v>
      </c>
      <c r="B6" s="23"/>
      <c r="C6" s="290" t="str">
        <f>"西濃地区高等学校体育連盟"&amp;CHAR(10)&amp;
"会　　長　　"&amp;B7&amp;"　様"&amp;CHAR(10)&amp;"担当校長　　"&amp;B8&amp;"　様"</f>
        <v>西濃地区高等学校体育連盟
会　　長　　桐 山　明 宏　様
担当校長　　酒 井　　猛　様</v>
      </c>
    </row>
    <row r="7" spans="1:3" ht="41.4" customHeight="1" x14ac:dyDescent="0.2">
      <c r="A7" s="2" t="s">
        <v>242</v>
      </c>
      <c r="B7" s="23" t="s">
        <v>409</v>
      </c>
      <c r="C7" s="290" t="str">
        <f>"中濃地区高等学校体育連盟"&amp;CHAR(10)&amp;
"会　　長　　"&amp;B9&amp;"　様"&amp;CHAR(10)&amp;"担当校長　　"&amp;B10&amp;"　様"</f>
        <v>中濃地区高等学校体育連盟
会　　長　　岩 島　章 雄　様
担当校長　　関 谷　　篤　様</v>
      </c>
    </row>
    <row r="8" spans="1:3" ht="41.4" customHeight="1" x14ac:dyDescent="0.2">
      <c r="A8" s="2" t="s">
        <v>243</v>
      </c>
      <c r="B8" s="23" t="s">
        <v>406</v>
      </c>
      <c r="C8" s="290" t="str">
        <f>"東濃地区高等学校体育連盟"&amp;CHAR(10)&amp;
"会　　長　　"&amp;B11&amp;"　様"</f>
        <v>東濃地区高等学校体育連盟
会　　長　　柴 　　成 吉　様</v>
      </c>
    </row>
    <row r="9" spans="1:3" ht="41.4" customHeight="1" x14ac:dyDescent="0.2">
      <c r="A9" s="2" t="s">
        <v>244</v>
      </c>
      <c r="B9" s="23" t="s">
        <v>410</v>
      </c>
      <c r="C9" s="290"/>
    </row>
    <row r="10" spans="1:3" ht="41.4" customHeight="1" x14ac:dyDescent="0.2">
      <c r="A10" s="2" t="s">
        <v>245</v>
      </c>
      <c r="B10" s="23" t="s">
        <v>408</v>
      </c>
      <c r="C10" s="290"/>
    </row>
    <row r="11" spans="1:3" ht="41.4" customHeight="1" x14ac:dyDescent="0.2">
      <c r="A11" s="2" t="s">
        <v>246</v>
      </c>
      <c r="B11" s="23" t="s">
        <v>412</v>
      </c>
      <c r="C11" s="290"/>
    </row>
    <row r="12" spans="1:3" ht="41.4" customHeight="1" x14ac:dyDescent="0.2">
      <c r="A12" s="2" t="s">
        <v>247</v>
      </c>
      <c r="B12" s="23"/>
      <c r="C12" s="290"/>
    </row>
    <row r="13" spans="1:3" ht="26.4" customHeight="1" x14ac:dyDescent="0.2">
      <c r="C13" t="s">
        <v>207</v>
      </c>
    </row>
    <row r="14" spans="1:3" ht="26.4" customHeight="1" x14ac:dyDescent="0.2">
      <c r="C14" t="s">
        <v>208</v>
      </c>
    </row>
    <row r="15" spans="1:3" ht="26.4" customHeight="1" x14ac:dyDescent="0.2">
      <c r="B15" s="2">
        <f>IF(入力!D7="岐阜地区",1,0)</f>
        <v>0</v>
      </c>
      <c r="C15" s="290" t="s">
        <v>249</v>
      </c>
    </row>
    <row r="16" spans="1:3" ht="26.4" customHeight="1" x14ac:dyDescent="0.2">
      <c r="B16" s="2">
        <f>IF(入力!D7="西濃地区",2,0)</f>
        <v>0</v>
      </c>
      <c r="C16" s="290" t="s">
        <v>210</v>
      </c>
    </row>
    <row r="17" spans="2:4" ht="60.6" customHeight="1" x14ac:dyDescent="0.2">
      <c r="B17" s="2">
        <f>IF(入力!D7="中濃地区",3,0)</f>
        <v>0</v>
      </c>
      <c r="C17" s="388" t="e" cm="1" vm="2">
        <f t="array" aca="1" ref="C17" ca="1">基本事項入力!B2&amp;"年度 岐阜県高等学校テニス新人大会 兼"&amp;CHAR(10)&amp;
"全国選抜高等学校テニス大会岐阜県予選　参加申込書"&amp;CHAR(10)&amp;INDEX(地区,B19,1)&amp;"予選　参加申込書"</f>
        <v>#VALUE!</v>
      </c>
      <c r="D17" t="s">
        <v>503</v>
      </c>
    </row>
    <row r="18" spans="2:4" ht="51" customHeight="1" x14ac:dyDescent="0.2">
      <c r="B18" s="2">
        <f>IF(入力!D7="東濃地区",4,0)</f>
        <v>0</v>
      </c>
      <c r="C18" s="290" t="str">
        <f>"岐阜県高等学校体育連盟"&amp;CHAR(10)&amp;
"会　　長 　 "&amp;基本事項入力!B3&amp;"  様"</f>
        <v>岐阜県高等学校体育連盟
会　　長 　 上 田　和 伸  様</v>
      </c>
    </row>
    <row r="19" spans="2:4" ht="55.2" customHeight="1" x14ac:dyDescent="0.2">
      <c r="B19" s="2">
        <f>SUM(B15:B18)</f>
        <v>0</v>
      </c>
      <c r="C19" s="290" t="e" cm="1" vm="2">
        <f t="array" aca="1" ref="C19" ca="1">INDEX(会長,B19,1)</f>
        <v>#VALUE!</v>
      </c>
    </row>
    <row r="20" spans="2:4" ht="22.8" customHeight="1" x14ac:dyDescent="0.2"/>
    <row r="21" spans="2:4" ht="78.599999999999994" customHeight="1" x14ac:dyDescent="0.2">
      <c r="B21" s="290" t="s">
        <v>504</v>
      </c>
      <c r="C21" s="290" t="e" cm="1" vm="2">
        <f t="array" aca="1" ref="C21" ca="1">"2025ぎふスポーツフェア"&amp;CHAR(10)&amp;
"第73回岐阜県高等学校総合体育大会テニス競技 兼"&amp;CHAR(10)&amp;基本事項入力!B2&amp;"度 全国高校総体・東海高校総体テニス競技岐阜県予選　参加申込書"&amp;CHAR(10)&amp;INDEX(地区,B19,1)&amp;"予選　参加申込書"</f>
        <v>#VALUE!</v>
      </c>
    </row>
    <row r="22" spans="2:4" ht="68.400000000000006" customHeight="1" x14ac:dyDescent="0.2">
      <c r="B22" s="290" t="s">
        <v>505</v>
      </c>
      <c r="C22" s="290" t="str" cm="1">
        <f t="array" ref="C22:C25">基本事項入力!B2&amp;"年度 岐阜県高等学校テニス新人大会 兼"&amp;CHAR(10)&amp;
"全国選抜高等学校テニス大会岐阜県予選　参加申込書"&amp;CHAR(10)&amp;INDEX(地区,B19,1)&amp;"予選　参加申込書"</f>
        <v>令和７年年度 岐阜県高等学校テニス新人大会 兼
全国選抜高等学校テニス大会岐阜県予選　参加申込書
岐阜地区予選　参加申込書</v>
      </c>
    </row>
    <row r="23" spans="2:4" ht="22.8" customHeight="1" x14ac:dyDescent="0.2">
      <c r="C23" t="str">
        <v>令和７年年度 岐阜県高等学校テニス新人大会 兼
全国選抜高等学校テニス大会岐阜県予選　参加申込書
西濃地区予選　参加申込書</v>
      </c>
    </row>
    <row r="24" spans="2:4" ht="22.8" customHeight="1" x14ac:dyDescent="0.2">
      <c r="C24" t="str">
        <v>令和７年年度 岐阜県高等学校テニス新人大会 兼
全国選抜高等学校テニス大会岐阜県予選　参加申込書
中濃地区予選　参加申込書</v>
      </c>
    </row>
    <row r="25" spans="2:4" ht="22.8" customHeight="1" x14ac:dyDescent="0.2">
      <c r="C25" t="str">
        <v>令和７年年度 岐阜県高等学校テニス新人大会 兼
全国選抜高等学校テニス大会岐阜県予選　参加申込書
東濃地区予選　参加申込書</v>
      </c>
    </row>
    <row r="26" spans="2:4" ht="22.8" customHeight="1" x14ac:dyDescent="0.2"/>
    <row r="27" spans="2:4" ht="22.8" customHeight="1" x14ac:dyDescent="0.2"/>
  </sheetData>
  <phoneticPr fontId="2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C140"/>
  <sheetViews>
    <sheetView workbookViewId="0">
      <selection activeCell="D6" sqref="D6:D18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4" width="7.53515625" customWidth="1"/>
    <col min="5" max="5" width="8.304687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516" t="s">
        <v>420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</row>
    <row r="2" spans="1:29" ht="18.899999999999999" customHeight="1" thickBot="1" x14ac:dyDescent="0.25">
      <c r="A2" s="166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</row>
    <row r="3" spans="1:29" s="179" customFormat="1" ht="177.75" customHeight="1" thickBot="1" x14ac:dyDescent="0.25">
      <c r="A3" s="168" t="s">
        <v>172</v>
      </c>
      <c r="B3" s="169" t="s">
        <v>173</v>
      </c>
      <c r="C3" s="169" t="s">
        <v>174</v>
      </c>
      <c r="D3" s="170" t="s">
        <v>175</v>
      </c>
      <c r="E3" s="171" t="s">
        <v>269</v>
      </c>
      <c r="F3" s="172" t="s">
        <v>270</v>
      </c>
      <c r="G3" s="173" t="s">
        <v>271</v>
      </c>
      <c r="H3" s="174" t="s">
        <v>272</v>
      </c>
      <c r="I3" s="175" t="s">
        <v>89</v>
      </c>
      <c r="J3" s="176" t="s">
        <v>273</v>
      </c>
      <c r="K3" s="170" t="s">
        <v>89</v>
      </c>
      <c r="L3" s="176" t="s">
        <v>274</v>
      </c>
      <c r="M3" s="170" t="s">
        <v>89</v>
      </c>
      <c r="N3" s="176" t="s">
        <v>275</v>
      </c>
      <c r="O3" s="175" t="s">
        <v>89</v>
      </c>
      <c r="P3" s="176" t="s">
        <v>276</v>
      </c>
      <c r="Q3" s="175" t="s">
        <v>89</v>
      </c>
      <c r="R3" s="177" t="s">
        <v>277</v>
      </c>
      <c r="S3" s="52" t="s">
        <v>213</v>
      </c>
      <c r="T3" s="177" t="s">
        <v>278</v>
      </c>
      <c r="U3" s="52" t="s">
        <v>89</v>
      </c>
      <c r="V3" s="176" t="s">
        <v>279</v>
      </c>
      <c r="W3" s="170" t="s">
        <v>89</v>
      </c>
      <c r="X3" s="176" t="s">
        <v>280</v>
      </c>
      <c r="Y3" s="175" t="s">
        <v>89</v>
      </c>
      <c r="Z3" s="176" t="s">
        <v>281</v>
      </c>
      <c r="AA3" s="178" t="s">
        <v>89</v>
      </c>
      <c r="AB3" s="176" t="s">
        <v>282</v>
      </c>
      <c r="AC3" s="175" t="s">
        <v>89</v>
      </c>
    </row>
    <row r="4" spans="1:29" ht="15.9" hidden="1" customHeight="1" x14ac:dyDescent="0.2">
      <c r="A4" s="355">
        <v>1</v>
      </c>
      <c r="B4" s="180" t="s">
        <v>91</v>
      </c>
      <c r="C4" s="53">
        <v>3</v>
      </c>
      <c r="D4" s="181" t="s">
        <v>90</v>
      </c>
      <c r="E4" s="186">
        <f t="shared" ref="E4:E67" si="0">SUM(G4,I4,K4,M4,O4,Q4,S4,U4,W4,Y4,AA4,AC4)</f>
        <v>123.5</v>
      </c>
      <c r="F4" s="182">
        <f t="shared" ref="F4:F67" si="1">RANK(E4,$E$4:$E$109)</f>
        <v>1</v>
      </c>
      <c r="G4" s="183">
        <v>83.5</v>
      </c>
      <c r="H4" s="184">
        <v>1</v>
      </c>
      <c r="I4" s="185">
        <f t="shared" ref="I4:I67" si="2">IF(H4="","",VLOOKUP(H4,H$117:I$137,2))</f>
        <v>33</v>
      </c>
      <c r="J4" s="184"/>
      <c r="K4" s="185" t="str">
        <f t="shared" ref="K4:K67" si="3">IF(J4="","",VLOOKUP(J4,J$117:K$137,2))</f>
        <v/>
      </c>
      <c r="L4" s="184"/>
      <c r="M4" s="185" t="str">
        <f t="shared" ref="M4:M67" si="4">IF(L4="","",VLOOKUP(L4,L$117:M$137,2))</f>
        <v/>
      </c>
      <c r="N4" s="184">
        <v>5</v>
      </c>
      <c r="O4" s="185">
        <f t="shared" ref="O4:O67" si="5">IF(N4="","",VLOOKUP(N4,N$117:O$139,2))</f>
        <v>7</v>
      </c>
      <c r="P4" s="184"/>
      <c r="Q4" s="185" t="str">
        <f t="shared" ref="Q4:Q67" si="6">IF(P4="","",VLOOKUP(P4,P$117:Q$137,2))</f>
        <v/>
      </c>
      <c r="R4" s="184"/>
      <c r="S4" s="185" t="str">
        <f t="shared" ref="S4:S67" si="7">IF(R4="","",VLOOKUP(R4,R$117:S$139,2))</f>
        <v/>
      </c>
      <c r="T4" s="184"/>
      <c r="U4" s="185" t="str">
        <f t="shared" ref="U4:U67" si="8">IF(T4="","",VLOOKUP(T4,T$117:U$137,2))</f>
        <v/>
      </c>
      <c r="V4" s="184"/>
      <c r="W4" s="185" t="str">
        <f t="shared" ref="W4:W67" si="9">IF(V4="","",VLOOKUP(V4,V$117:W$137,2))</f>
        <v/>
      </c>
      <c r="X4" s="184"/>
      <c r="Y4" s="185" t="str">
        <f t="shared" ref="Y4:Y67" si="10">IF(X4="","",VLOOKUP(X4,X$117:Y$139,2))</f>
        <v/>
      </c>
      <c r="Z4" s="184"/>
      <c r="AA4" s="185" t="str">
        <f t="shared" ref="AA4:AA67" si="11">IF(Z4="","",VLOOKUP(Z4,Z$117:AA$137,2))</f>
        <v/>
      </c>
      <c r="AB4" s="184"/>
      <c r="AC4" s="185" t="str">
        <f t="shared" ref="AC4:AC67" si="12">IF(AB4="","",VLOOKUP(AB4,AB$117:AC$137,2))</f>
        <v/>
      </c>
    </row>
    <row r="5" spans="1:29" ht="15.9" hidden="1" customHeight="1" x14ac:dyDescent="0.2">
      <c r="A5" s="356">
        <v>2</v>
      </c>
      <c r="B5" s="57" t="s">
        <v>92</v>
      </c>
      <c r="C5" s="3">
        <v>3</v>
      </c>
      <c r="D5" s="55" t="s">
        <v>90</v>
      </c>
      <c r="E5" s="186">
        <f t="shared" si="0"/>
        <v>88.5</v>
      </c>
      <c r="F5" s="187">
        <f t="shared" si="1"/>
        <v>2</v>
      </c>
      <c r="G5" s="188">
        <v>63.5</v>
      </c>
      <c r="H5" s="189">
        <v>16</v>
      </c>
      <c r="I5" s="190">
        <f t="shared" si="2"/>
        <v>3</v>
      </c>
      <c r="J5" s="189"/>
      <c r="K5" s="190" t="str">
        <f t="shared" si="3"/>
        <v/>
      </c>
      <c r="L5" s="189"/>
      <c r="M5" s="190" t="str">
        <f t="shared" si="4"/>
        <v/>
      </c>
      <c r="N5" s="189">
        <v>1</v>
      </c>
      <c r="O5" s="190">
        <f t="shared" si="5"/>
        <v>22</v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customHeight="1" x14ac:dyDescent="0.2">
      <c r="A6" s="355">
        <v>3</v>
      </c>
      <c r="B6" s="56" t="s">
        <v>283</v>
      </c>
      <c r="C6" s="3">
        <v>2</v>
      </c>
      <c r="D6" s="55" t="s">
        <v>90</v>
      </c>
      <c r="E6" s="186">
        <f t="shared" si="0"/>
        <v>65.5</v>
      </c>
      <c r="F6" s="187">
        <f t="shared" si="1"/>
        <v>3</v>
      </c>
      <c r="G6" s="188">
        <v>34.5</v>
      </c>
      <c r="H6" s="189">
        <v>2</v>
      </c>
      <c r="I6" s="190">
        <f t="shared" si="2"/>
        <v>21</v>
      </c>
      <c r="J6" s="189"/>
      <c r="K6" s="190" t="str">
        <f t="shared" si="3"/>
        <v/>
      </c>
      <c r="L6" s="189"/>
      <c r="M6" s="190" t="str">
        <f t="shared" si="4"/>
        <v/>
      </c>
      <c r="N6" s="189">
        <v>4</v>
      </c>
      <c r="O6" s="190">
        <f t="shared" si="5"/>
        <v>10</v>
      </c>
      <c r="P6" s="189"/>
      <c r="Q6" s="190" t="str">
        <f t="shared" si="6"/>
        <v/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hidden="1" customHeight="1" x14ac:dyDescent="0.2">
      <c r="A7" s="356">
        <v>4</v>
      </c>
      <c r="B7" s="56" t="s">
        <v>97</v>
      </c>
      <c r="C7" s="3">
        <v>3</v>
      </c>
      <c r="D7" s="55" t="s">
        <v>90</v>
      </c>
      <c r="E7" s="186">
        <f t="shared" si="0"/>
        <v>44.625</v>
      </c>
      <c r="F7" s="187">
        <f t="shared" si="1"/>
        <v>4</v>
      </c>
      <c r="G7" s="188">
        <v>27.625</v>
      </c>
      <c r="H7" s="189">
        <v>4</v>
      </c>
      <c r="I7" s="190">
        <f t="shared" si="2"/>
        <v>12</v>
      </c>
      <c r="J7" s="189"/>
      <c r="K7" s="190" t="str">
        <f t="shared" si="3"/>
        <v/>
      </c>
      <c r="L7" s="189"/>
      <c r="M7" s="190" t="str">
        <f t="shared" si="4"/>
        <v/>
      </c>
      <c r="N7" s="189">
        <v>8</v>
      </c>
      <c r="O7" s="190">
        <f t="shared" si="5"/>
        <v>5</v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hidden="1" customHeight="1" x14ac:dyDescent="0.2">
      <c r="A8" s="355">
        <v>5</v>
      </c>
      <c r="B8" s="57" t="s">
        <v>95</v>
      </c>
      <c r="C8" s="3">
        <v>3</v>
      </c>
      <c r="D8" s="55" t="s">
        <v>96</v>
      </c>
      <c r="E8" s="186">
        <f t="shared" si="0"/>
        <v>44.5</v>
      </c>
      <c r="F8" s="187">
        <f t="shared" si="1"/>
        <v>5</v>
      </c>
      <c r="G8" s="188">
        <v>27.5</v>
      </c>
      <c r="H8" s="189">
        <v>16</v>
      </c>
      <c r="I8" s="190">
        <f t="shared" si="2"/>
        <v>3</v>
      </c>
      <c r="J8" s="189"/>
      <c r="K8" s="190" t="str">
        <f t="shared" si="3"/>
        <v/>
      </c>
      <c r="L8" s="189"/>
      <c r="M8" s="190" t="str">
        <f t="shared" si="4"/>
        <v/>
      </c>
      <c r="N8" s="189">
        <v>2</v>
      </c>
      <c r="O8" s="190">
        <f t="shared" si="5"/>
        <v>14</v>
      </c>
      <c r="P8" s="189"/>
      <c r="Q8" s="190" t="str">
        <f t="shared" si="6"/>
        <v/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hidden="1" customHeight="1" x14ac:dyDescent="0.2">
      <c r="A9" s="356">
        <v>6</v>
      </c>
      <c r="B9" s="54" t="s">
        <v>93</v>
      </c>
      <c r="C9" s="3">
        <v>3</v>
      </c>
      <c r="D9" s="55" t="s">
        <v>94</v>
      </c>
      <c r="E9" s="186">
        <f t="shared" si="0"/>
        <v>42.875</v>
      </c>
      <c r="F9" s="187">
        <f t="shared" si="1"/>
        <v>6</v>
      </c>
      <c r="G9" s="188">
        <v>29.875</v>
      </c>
      <c r="H9" s="189">
        <v>7</v>
      </c>
      <c r="I9" s="190">
        <f t="shared" si="2"/>
        <v>8</v>
      </c>
      <c r="J9" s="189"/>
      <c r="K9" s="190" t="str">
        <f t="shared" si="3"/>
        <v/>
      </c>
      <c r="L9" s="189"/>
      <c r="M9" s="190" t="str">
        <f t="shared" si="4"/>
        <v/>
      </c>
      <c r="N9" s="189">
        <v>7</v>
      </c>
      <c r="O9" s="190">
        <f t="shared" si="5"/>
        <v>5</v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customHeight="1" x14ac:dyDescent="0.2">
      <c r="A10" s="355">
        <v>7</v>
      </c>
      <c r="B10" s="54" t="s">
        <v>284</v>
      </c>
      <c r="C10" s="3">
        <v>2</v>
      </c>
      <c r="D10" s="55" t="s">
        <v>90</v>
      </c>
      <c r="E10" s="186">
        <f t="shared" si="0"/>
        <v>41.5</v>
      </c>
      <c r="F10" s="187">
        <f t="shared" si="1"/>
        <v>7</v>
      </c>
      <c r="G10" s="188">
        <v>27.5</v>
      </c>
      <c r="H10" s="189">
        <v>16</v>
      </c>
      <c r="I10" s="190">
        <f t="shared" si="2"/>
        <v>3</v>
      </c>
      <c r="J10" s="189"/>
      <c r="K10" s="190" t="str">
        <f t="shared" si="3"/>
        <v/>
      </c>
      <c r="L10" s="189"/>
      <c r="M10" s="190" t="str">
        <f t="shared" si="4"/>
        <v/>
      </c>
      <c r="N10" s="189"/>
      <c r="O10" s="190" t="str">
        <f t="shared" si="5"/>
        <v/>
      </c>
      <c r="P10" s="189">
        <v>1</v>
      </c>
      <c r="Q10" s="190">
        <f t="shared" si="6"/>
        <v>11</v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customHeight="1" x14ac:dyDescent="0.2">
      <c r="A11" s="356">
        <v>8</v>
      </c>
      <c r="B11" s="57" t="s">
        <v>285</v>
      </c>
      <c r="C11" s="3">
        <v>2</v>
      </c>
      <c r="D11" s="55" t="s">
        <v>94</v>
      </c>
      <c r="E11" s="186">
        <f t="shared" si="0"/>
        <v>40</v>
      </c>
      <c r="F11" s="187">
        <f t="shared" si="1"/>
        <v>8</v>
      </c>
      <c r="G11" s="188">
        <v>20</v>
      </c>
      <c r="H11" s="189">
        <v>5</v>
      </c>
      <c r="I11" s="190">
        <f t="shared" si="2"/>
        <v>10</v>
      </c>
      <c r="J11" s="189"/>
      <c r="K11" s="190" t="str">
        <f t="shared" si="3"/>
        <v/>
      </c>
      <c r="L11" s="189"/>
      <c r="M11" s="190" t="str">
        <f t="shared" si="4"/>
        <v/>
      </c>
      <c r="N11" s="189">
        <v>3</v>
      </c>
      <c r="O11" s="190">
        <f t="shared" si="5"/>
        <v>10</v>
      </c>
      <c r="P11" s="189"/>
      <c r="Q11" s="190" t="str">
        <f t="shared" si="6"/>
        <v/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customHeight="1" x14ac:dyDescent="0.2">
      <c r="A12" s="355">
        <v>9</v>
      </c>
      <c r="B12" s="57" t="s">
        <v>105</v>
      </c>
      <c r="C12" s="3">
        <v>2</v>
      </c>
      <c r="D12" s="55" t="s">
        <v>94</v>
      </c>
      <c r="E12" s="186">
        <f t="shared" si="0"/>
        <v>34.75</v>
      </c>
      <c r="F12" s="187">
        <f t="shared" si="1"/>
        <v>9</v>
      </c>
      <c r="G12" s="188">
        <v>11.75</v>
      </c>
      <c r="H12" s="189">
        <v>3</v>
      </c>
      <c r="I12" s="190">
        <f t="shared" si="2"/>
        <v>16</v>
      </c>
      <c r="J12" s="189"/>
      <c r="K12" s="190" t="str">
        <f t="shared" si="3"/>
        <v/>
      </c>
      <c r="L12" s="189"/>
      <c r="M12" s="190" t="str">
        <f t="shared" si="4"/>
        <v/>
      </c>
      <c r="N12" s="189">
        <v>6</v>
      </c>
      <c r="O12" s="190">
        <f t="shared" si="5"/>
        <v>7</v>
      </c>
      <c r="P12" s="189"/>
      <c r="Q12" s="190" t="str">
        <f t="shared" si="6"/>
        <v/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hidden="1" customHeight="1" x14ac:dyDescent="0.2">
      <c r="A13" s="356">
        <v>10</v>
      </c>
      <c r="B13" s="56" t="s">
        <v>98</v>
      </c>
      <c r="C13" s="3">
        <v>3</v>
      </c>
      <c r="D13" s="55" t="s">
        <v>94</v>
      </c>
      <c r="E13" s="186">
        <f t="shared" si="0"/>
        <v>24.25</v>
      </c>
      <c r="F13" s="187">
        <f t="shared" si="1"/>
        <v>10</v>
      </c>
      <c r="G13" s="188">
        <v>19.25</v>
      </c>
      <c r="H13" s="189">
        <v>16</v>
      </c>
      <c r="I13" s="190">
        <f t="shared" si="2"/>
        <v>3</v>
      </c>
      <c r="J13" s="189"/>
      <c r="K13" s="190" t="str">
        <f t="shared" si="3"/>
        <v/>
      </c>
      <c r="L13" s="189"/>
      <c r="M13" s="190" t="str">
        <f t="shared" si="4"/>
        <v/>
      </c>
      <c r="N13" s="189">
        <v>16</v>
      </c>
      <c r="O13" s="190">
        <f t="shared" si="5"/>
        <v>2</v>
      </c>
      <c r="P13" s="189"/>
      <c r="Q13" s="190" t="str">
        <f t="shared" si="6"/>
        <v/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customHeight="1" x14ac:dyDescent="0.2">
      <c r="A14" s="355">
        <v>11</v>
      </c>
      <c r="B14" s="54" t="s">
        <v>421</v>
      </c>
      <c r="C14" s="3">
        <v>1</v>
      </c>
      <c r="D14" s="55" t="s">
        <v>90</v>
      </c>
      <c r="E14" s="186">
        <f t="shared" si="0"/>
        <v>23</v>
      </c>
      <c r="F14" s="187">
        <f t="shared" si="1"/>
        <v>11</v>
      </c>
      <c r="G14" s="188">
        <v>12</v>
      </c>
      <c r="H14" s="189">
        <v>8</v>
      </c>
      <c r="I14" s="190">
        <f t="shared" si="2"/>
        <v>6</v>
      </c>
      <c r="J14" s="189"/>
      <c r="K14" s="190" t="str">
        <f t="shared" si="3"/>
        <v/>
      </c>
      <c r="L14" s="189"/>
      <c r="M14" s="190" t="str">
        <f t="shared" si="4"/>
        <v/>
      </c>
      <c r="N14" s="189"/>
      <c r="O14" s="190" t="str">
        <f t="shared" si="5"/>
        <v/>
      </c>
      <c r="P14" s="189">
        <v>4</v>
      </c>
      <c r="Q14" s="190">
        <f t="shared" si="6"/>
        <v>5</v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customHeight="1" x14ac:dyDescent="0.2">
      <c r="A15" s="356">
        <v>12</v>
      </c>
      <c r="B15" s="57" t="s">
        <v>120</v>
      </c>
      <c r="C15" s="3">
        <v>1</v>
      </c>
      <c r="D15" s="55" t="s">
        <v>90</v>
      </c>
      <c r="E15" s="186">
        <f t="shared" si="0"/>
        <v>21</v>
      </c>
      <c r="F15" s="187">
        <f t="shared" si="1"/>
        <v>12</v>
      </c>
      <c r="G15" s="188">
        <v>14</v>
      </c>
      <c r="H15" s="189">
        <v>16</v>
      </c>
      <c r="I15" s="190">
        <f t="shared" si="2"/>
        <v>3</v>
      </c>
      <c r="J15" s="189"/>
      <c r="K15" s="190" t="str">
        <f t="shared" si="3"/>
        <v/>
      </c>
      <c r="L15" s="189"/>
      <c r="M15" s="190" t="str">
        <f t="shared" si="4"/>
        <v/>
      </c>
      <c r="N15" s="189"/>
      <c r="O15" s="190" t="str">
        <f t="shared" si="5"/>
        <v/>
      </c>
      <c r="P15" s="189">
        <v>6</v>
      </c>
      <c r="Q15" s="190">
        <f t="shared" si="6"/>
        <v>4</v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hidden="1" customHeight="1" x14ac:dyDescent="0.2">
      <c r="A16" s="355">
        <v>13</v>
      </c>
      <c r="B16" s="57" t="s">
        <v>100</v>
      </c>
      <c r="C16" s="3">
        <v>3</v>
      </c>
      <c r="D16" s="55" t="s">
        <v>94</v>
      </c>
      <c r="E16" s="186">
        <f t="shared" si="0"/>
        <v>20.875</v>
      </c>
      <c r="F16" s="187">
        <f t="shared" si="1"/>
        <v>13</v>
      </c>
      <c r="G16" s="188">
        <v>9.875</v>
      </c>
      <c r="H16" s="189">
        <v>6</v>
      </c>
      <c r="I16" s="190">
        <f t="shared" si="2"/>
        <v>9</v>
      </c>
      <c r="J16" s="189"/>
      <c r="K16" s="190" t="str">
        <f t="shared" si="3"/>
        <v/>
      </c>
      <c r="L16" s="189"/>
      <c r="M16" s="190" t="str">
        <f t="shared" si="4"/>
        <v/>
      </c>
      <c r="N16" s="189">
        <v>16</v>
      </c>
      <c r="O16" s="190">
        <f t="shared" si="5"/>
        <v>2</v>
      </c>
      <c r="P16" s="189"/>
      <c r="Q16" s="190" t="str">
        <f t="shared" si="6"/>
        <v/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customHeight="1" x14ac:dyDescent="0.2">
      <c r="A17" s="356">
        <v>14</v>
      </c>
      <c r="B17" s="57" t="s">
        <v>422</v>
      </c>
      <c r="C17" s="3">
        <v>1</v>
      </c>
      <c r="D17" s="55" t="s">
        <v>96</v>
      </c>
      <c r="E17" s="186">
        <f t="shared" si="0"/>
        <v>15</v>
      </c>
      <c r="F17" s="187">
        <f t="shared" si="1"/>
        <v>14</v>
      </c>
      <c r="G17" s="188">
        <v>5</v>
      </c>
      <c r="H17" s="189">
        <v>16</v>
      </c>
      <c r="I17" s="190">
        <f t="shared" si="2"/>
        <v>3</v>
      </c>
      <c r="J17" s="189"/>
      <c r="K17" s="190" t="str">
        <f t="shared" si="3"/>
        <v/>
      </c>
      <c r="L17" s="189"/>
      <c r="M17" s="190" t="str">
        <f t="shared" si="4"/>
        <v/>
      </c>
      <c r="N17" s="189"/>
      <c r="O17" s="190" t="str">
        <f t="shared" si="5"/>
        <v/>
      </c>
      <c r="P17" s="189">
        <v>2</v>
      </c>
      <c r="Q17" s="190">
        <f t="shared" si="6"/>
        <v>7</v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customHeight="1" x14ac:dyDescent="0.2">
      <c r="A18" s="355">
        <v>15</v>
      </c>
      <c r="B18" s="57" t="s">
        <v>423</v>
      </c>
      <c r="C18" s="3">
        <v>1</v>
      </c>
      <c r="D18" s="55" t="s">
        <v>90</v>
      </c>
      <c r="E18" s="186">
        <f t="shared" si="0"/>
        <v>14</v>
      </c>
      <c r="F18" s="187">
        <f t="shared" si="1"/>
        <v>15</v>
      </c>
      <c r="G18" s="188">
        <v>9</v>
      </c>
      <c r="H18" s="189">
        <v>16</v>
      </c>
      <c r="I18" s="190">
        <f t="shared" si="2"/>
        <v>3</v>
      </c>
      <c r="J18" s="189"/>
      <c r="K18" s="190" t="str">
        <f t="shared" si="3"/>
        <v/>
      </c>
      <c r="L18" s="189"/>
      <c r="M18" s="190" t="str">
        <f t="shared" si="4"/>
        <v/>
      </c>
      <c r="N18" s="189"/>
      <c r="O18" s="190" t="str">
        <f t="shared" si="5"/>
        <v/>
      </c>
      <c r="P18" s="189">
        <v>7</v>
      </c>
      <c r="Q18" s="190">
        <f t="shared" si="6"/>
        <v>2</v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customHeight="1" x14ac:dyDescent="0.2">
      <c r="A19" s="356">
        <v>16</v>
      </c>
      <c r="B19" s="57" t="s">
        <v>424</v>
      </c>
      <c r="C19" s="3">
        <v>1</v>
      </c>
      <c r="D19" s="55" t="s">
        <v>90</v>
      </c>
      <c r="E19" s="186">
        <f t="shared" si="0"/>
        <v>13</v>
      </c>
      <c r="F19" s="187">
        <f t="shared" si="1"/>
        <v>16</v>
      </c>
      <c r="G19" s="188">
        <v>5</v>
      </c>
      <c r="H19" s="189">
        <v>16</v>
      </c>
      <c r="I19" s="190">
        <f t="shared" si="2"/>
        <v>3</v>
      </c>
      <c r="J19" s="189"/>
      <c r="K19" s="190" t="str">
        <f t="shared" si="3"/>
        <v/>
      </c>
      <c r="L19" s="189"/>
      <c r="M19" s="190" t="str">
        <f t="shared" si="4"/>
        <v/>
      </c>
      <c r="N19" s="189"/>
      <c r="O19" s="190" t="str">
        <f t="shared" si="5"/>
        <v/>
      </c>
      <c r="P19" s="189">
        <v>3</v>
      </c>
      <c r="Q19" s="190">
        <f t="shared" si="6"/>
        <v>5</v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hidden="1" customHeight="1" x14ac:dyDescent="0.2">
      <c r="A20" s="355">
        <v>17</v>
      </c>
      <c r="B20" s="57" t="s">
        <v>101</v>
      </c>
      <c r="C20" s="3">
        <v>3</v>
      </c>
      <c r="D20" s="55" t="s">
        <v>94</v>
      </c>
      <c r="E20" s="186">
        <f t="shared" si="0"/>
        <v>11.5</v>
      </c>
      <c r="F20" s="187">
        <f t="shared" si="1"/>
        <v>17</v>
      </c>
      <c r="G20" s="188">
        <v>8</v>
      </c>
      <c r="H20" s="189">
        <v>32</v>
      </c>
      <c r="I20" s="190">
        <f t="shared" si="2"/>
        <v>1.5</v>
      </c>
      <c r="J20" s="189"/>
      <c r="K20" s="190" t="str">
        <f t="shared" si="3"/>
        <v/>
      </c>
      <c r="L20" s="189"/>
      <c r="M20" s="190" t="str">
        <f t="shared" si="4"/>
        <v/>
      </c>
      <c r="N20" s="189">
        <v>16</v>
      </c>
      <c r="O20" s="190">
        <f t="shared" si="5"/>
        <v>2</v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hidden="1" customHeight="1" x14ac:dyDescent="0.2">
      <c r="A21" s="356">
        <v>18</v>
      </c>
      <c r="B21" s="57" t="s">
        <v>102</v>
      </c>
      <c r="C21" s="3">
        <v>3</v>
      </c>
      <c r="D21" s="55" t="s">
        <v>103</v>
      </c>
      <c r="E21" s="186">
        <f t="shared" si="0"/>
        <v>10.75</v>
      </c>
      <c r="F21" s="187">
        <f t="shared" si="1"/>
        <v>18</v>
      </c>
      <c r="G21" s="188">
        <v>7.25</v>
      </c>
      <c r="H21" s="189">
        <v>32</v>
      </c>
      <c r="I21" s="190">
        <f t="shared" si="2"/>
        <v>1.5</v>
      </c>
      <c r="J21" s="189"/>
      <c r="K21" s="190" t="str">
        <f t="shared" si="3"/>
        <v/>
      </c>
      <c r="L21" s="189"/>
      <c r="M21" s="190" t="str">
        <f t="shared" si="4"/>
        <v/>
      </c>
      <c r="N21" s="189">
        <v>16</v>
      </c>
      <c r="O21" s="190">
        <f t="shared" si="5"/>
        <v>2</v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hidden="1" customHeight="1" x14ac:dyDescent="0.2">
      <c r="A22" s="355">
        <v>19</v>
      </c>
      <c r="B22" s="57" t="s">
        <v>104</v>
      </c>
      <c r="C22" s="3">
        <v>3</v>
      </c>
      <c r="D22" s="55" t="s">
        <v>94</v>
      </c>
      <c r="E22" s="186">
        <f t="shared" si="0"/>
        <v>10.625</v>
      </c>
      <c r="F22" s="187">
        <f t="shared" si="1"/>
        <v>19</v>
      </c>
      <c r="G22" s="188">
        <v>7.125</v>
      </c>
      <c r="H22" s="189">
        <v>32</v>
      </c>
      <c r="I22" s="190">
        <f t="shared" si="2"/>
        <v>1.5</v>
      </c>
      <c r="J22" s="189"/>
      <c r="K22" s="190" t="str">
        <f t="shared" si="3"/>
        <v/>
      </c>
      <c r="L22" s="189"/>
      <c r="M22" s="190" t="str">
        <f t="shared" si="4"/>
        <v/>
      </c>
      <c r="N22" s="189">
        <v>16</v>
      </c>
      <c r="O22" s="190">
        <f t="shared" si="5"/>
        <v>2</v>
      </c>
      <c r="P22" s="189"/>
      <c r="Q22" s="190" t="str">
        <f t="shared" si="6"/>
        <v/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customHeight="1" x14ac:dyDescent="0.2">
      <c r="A23" s="356">
        <v>20</v>
      </c>
      <c r="B23" s="57" t="s">
        <v>217</v>
      </c>
      <c r="C23" s="3">
        <v>2</v>
      </c>
      <c r="D23" s="55" t="s">
        <v>94</v>
      </c>
      <c r="E23" s="186">
        <f t="shared" si="0"/>
        <v>8.5</v>
      </c>
      <c r="F23" s="187">
        <f t="shared" si="1"/>
        <v>20</v>
      </c>
      <c r="G23" s="188">
        <v>5</v>
      </c>
      <c r="H23" s="189">
        <v>32</v>
      </c>
      <c r="I23" s="190">
        <f t="shared" si="2"/>
        <v>1.5</v>
      </c>
      <c r="J23" s="189"/>
      <c r="K23" s="190" t="str">
        <f t="shared" si="3"/>
        <v/>
      </c>
      <c r="L23" s="189"/>
      <c r="M23" s="190" t="str">
        <f t="shared" si="4"/>
        <v/>
      </c>
      <c r="N23" s="189">
        <v>16</v>
      </c>
      <c r="O23" s="190">
        <f t="shared" si="5"/>
        <v>2</v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customHeight="1" x14ac:dyDescent="0.2">
      <c r="A24" s="355">
        <v>21</v>
      </c>
      <c r="B24" s="57" t="s">
        <v>119</v>
      </c>
      <c r="C24" s="3">
        <v>2</v>
      </c>
      <c r="D24" s="55" t="s">
        <v>94</v>
      </c>
      <c r="E24" s="186">
        <f t="shared" si="0"/>
        <v>8</v>
      </c>
      <c r="F24" s="187">
        <f t="shared" si="1"/>
        <v>21</v>
      </c>
      <c r="G24" s="188">
        <v>4.5</v>
      </c>
      <c r="H24" s="189">
        <v>32</v>
      </c>
      <c r="I24" s="190">
        <f t="shared" si="2"/>
        <v>1.5</v>
      </c>
      <c r="J24" s="189"/>
      <c r="K24" s="190" t="str">
        <f t="shared" si="3"/>
        <v/>
      </c>
      <c r="L24" s="189"/>
      <c r="M24" s="190" t="str">
        <f t="shared" si="4"/>
        <v/>
      </c>
      <c r="N24" s="189">
        <v>16</v>
      </c>
      <c r="O24" s="190">
        <f t="shared" si="5"/>
        <v>2</v>
      </c>
      <c r="P24" s="189"/>
      <c r="Q24" s="190" t="str">
        <f t="shared" si="6"/>
        <v/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customHeight="1" x14ac:dyDescent="0.2">
      <c r="A25" s="356">
        <v>22</v>
      </c>
      <c r="B25" s="57" t="s">
        <v>114</v>
      </c>
      <c r="C25" s="3">
        <v>2</v>
      </c>
      <c r="D25" s="55" t="s">
        <v>94</v>
      </c>
      <c r="E25" s="186">
        <f t="shared" si="0"/>
        <v>7.75</v>
      </c>
      <c r="F25" s="187">
        <f t="shared" si="1"/>
        <v>22</v>
      </c>
      <c r="G25" s="188">
        <v>5.25</v>
      </c>
      <c r="H25" s="189">
        <v>32</v>
      </c>
      <c r="I25" s="190">
        <f t="shared" si="2"/>
        <v>1.5</v>
      </c>
      <c r="J25" s="189"/>
      <c r="K25" s="190" t="str">
        <f t="shared" si="3"/>
        <v/>
      </c>
      <c r="L25" s="189"/>
      <c r="M25" s="190" t="str">
        <f t="shared" si="4"/>
        <v/>
      </c>
      <c r="N25" s="189"/>
      <c r="O25" s="190" t="str">
        <f t="shared" si="5"/>
        <v/>
      </c>
      <c r="P25" s="189">
        <v>16</v>
      </c>
      <c r="Q25" s="190">
        <f t="shared" si="6"/>
        <v>1</v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hidden="1" customHeight="1" x14ac:dyDescent="0.2">
      <c r="A26" s="355">
        <v>23</v>
      </c>
      <c r="B26" s="54" t="s">
        <v>115</v>
      </c>
      <c r="C26" s="3">
        <v>3</v>
      </c>
      <c r="D26" s="55" t="s">
        <v>90</v>
      </c>
      <c r="E26" s="186">
        <f t="shared" si="0"/>
        <v>6.5</v>
      </c>
      <c r="F26" s="187">
        <f t="shared" si="1"/>
        <v>23</v>
      </c>
      <c r="G26" s="188">
        <v>4.5</v>
      </c>
      <c r="H26" s="189"/>
      <c r="I26" s="190" t="str">
        <f t="shared" si="2"/>
        <v/>
      </c>
      <c r="J26" s="189"/>
      <c r="K26" s="190" t="str">
        <f t="shared" si="3"/>
        <v/>
      </c>
      <c r="L26" s="189"/>
      <c r="M26" s="190" t="str">
        <f t="shared" si="4"/>
        <v/>
      </c>
      <c r="N26" s="189">
        <v>16</v>
      </c>
      <c r="O26" s="190">
        <f t="shared" si="5"/>
        <v>2</v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hidden="1" customHeight="1" x14ac:dyDescent="0.2">
      <c r="A27" s="356">
        <v>24</v>
      </c>
      <c r="B27" s="54" t="s">
        <v>425</v>
      </c>
      <c r="C27" s="3"/>
      <c r="D27" s="55" t="s">
        <v>426</v>
      </c>
      <c r="E27" s="186">
        <f t="shared" si="0"/>
        <v>6</v>
      </c>
      <c r="F27" s="187">
        <f t="shared" si="1"/>
        <v>24</v>
      </c>
      <c r="G27" s="188">
        <v>0</v>
      </c>
      <c r="H27" s="189"/>
      <c r="I27" s="190" t="str">
        <f t="shared" si="2"/>
        <v/>
      </c>
      <c r="J27" s="189"/>
      <c r="K27" s="190" t="str">
        <f t="shared" si="3"/>
        <v/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>
        <v>1</v>
      </c>
      <c r="S27" s="190">
        <f t="shared" si="7"/>
        <v>6</v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customHeight="1" x14ac:dyDescent="0.2">
      <c r="A28" s="355">
        <v>25</v>
      </c>
      <c r="B28" s="56" t="s">
        <v>117</v>
      </c>
      <c r="C28" s="3">
        <v>2</v>
      </c>
      <c r="D28" s="55" t="s">
        <v>118</v>
      </c>
      <c r="E28" s="186">
        <f t="shared" si="0"/>
        <v>5</v>
      </c>
      <c r="F28" s="187">
        <f t="shared" si="1"/>
        <v>25</v>
      </c>
      <c r="G28" s="188">
        <v>3.5</v>
      </c>
      <c r="H28" s="189">
        <v>32</v>
      </c>
      <c r="I28" s="190">
        <f t="shared" si="2"/>
        <v>1.5</v>
      </c>
      <c r="J28" s="189"/>
      <c r="K28" s="190" t="str">
        <f t="shared" si="3"/>
        <v/>
      </c>
      <c r="L28" s="189"/>
      <c r="M28" s="190" t="str">
        <f t="shared" si="4"/>
        <v/>
      </c>
      <c r="N28" s="189"/>
      <c r="O28" s="190" t="str">
        <f t="shared" si="5"/>
        <v/>
      </c>
      <c r="P28" s="189"/>
      <c r="Q28" s="190" t="str">
        <f t="shared" si="6"/>
        <v/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customHeight="1" x14ac:dyDescent="0.2">
      <c r="A29" s="356">
        <v>26</v>
      </c>
      <c r="B29" s="57" t="s">
        <v>123</v>
      </c>
      <c r="C29" s="3">
        <v>2</v>
      </c>
      <c r="D29" s="55" t="s">
        <v>118</v>
      </c>
      <c r="E29" s="186">
        <f t="shared" si="0"/>
        <v>4</v>
      </c>
      <c r="F29" s="187">
        <f t="shared" si="1"/>
        <v>26</v>
      </c>
      <c r="G29" s="188">
        <v>2.5</v>
      </c>
      <c r="H29" s="189">
        <v>32</v>
      </c>
      <c r="I29" s="190">
        <f t="shared" si="2"/>
        <v>1.5</v>
      </c>
      <c r="J29" s="189"/>
      <c r="K29" s="190" t="str">
        <f t="shared" si="3"/>
        <v/>
      </c>
      <c r="L29" s="189"/>
      <c r="M29" s="190" t="str">
        <f t="shared" si="4"/>
        <v/>
      </c>
      <c r="N29" s="189"/>
      <c r="O29" s="190" t="str">
        <f t="shared" si="5"/>
        <v/>
      </c>
      <c r="P29" s="189"/>
      <c r="Q29" s="190" t="str">
        <f t="shared" si="6"/>
        <v/>
      </c>
      <c r="R29" s="189"/>
      <c r="S29" s="190" t="str">
        <f t="shared" si="7"/>
        <v/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customHeight="1" x14ac:dyDescent="0.2">
      <c r="A30" s="355">
        <v>27</v>
      </c>
      <c r="B30" s="57" t="s">
        <v>427</v>
      </c>
      <c r="C30" s="3">
        <v>1</v>
      </c>
      <c r="D30" s="55" t="s">
        <v>428</v>
      </c>
      <c r="E30" s="186">
        <f t="shared" si="0"/>
        <v>4</v>
      </c>
      <c r="F30" s="187">
        <f t="shared" si="1"/>
        <v>26</v>
      </c>
      <c r="G30" s="188">
        <v>0</v>
      </c>
      <c r="H30" s="189"/>
      <c r="I30" s="190" t="str">
        <f t="shared" si="2"/>
        <v/>
      </c>
      <c r="J30" s="189"/>
      <c r="K30" s="190" t="str">
        <f t="shared" si="3"/>
        <v/>
      </c>
      <c r="L30" s="189"/>
      <c r="M30" s="190" t="str">
        <f t="shared" si="4"/>
        <v/>
      </c>
      <c r="N30" s="189"/>
      <c r="O30" s="190" t="str">
        <f t="shared" si="5"/>
        <v/>
      </c>
      <c r="P30" s="189">
        <v>5</v>
      </c>
      <c r="Q30" s="190">
        <f t="shared" si="6"/>
        <v>4</v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hidden="1" customHeight="1" x14ac:dyDescent="0.2">
      <c r="A31" s="356">
        <v>28</v>
      </c>
      <c r="B31" s="57" t="s">
        <v>429</v>
      </c>
      <c r="C31" s="3"/>
      <c r="D31" s="55" t="s">
        <v>430</v>
      </c>
      <c r="E31" s="186">
        <f t="shared" si="0"/>
        <v>4</v>
      </c>
      <c r="F31" s="187">
        <f t="shared" si="1"/>
        <v>26</v>
      </c>
      <c r="G31" s="188">
        <v>0</v>
      </c>
      <c r="H31" s="189"/>
      <c r="I31" s="190" t="str">
        <f t="shared" si="2"/>
        <v/>
      </c>
      <c r="J31" s="189"/>
      <c r="K31" s="190" t="str">
        <f t="shared" si="3"/>
        <v/>
      </c>
      <c r="L31" s="189"/>
      <c r="M31" s="190" t="str">
        <f t="shared" si="4"/>
        <v/>
      </c>
      <c r="N31" s="189"/>
      <c r="O31" s="190" t="str">
        <f t="shared" si="5"/>
        <v/>
      </c>
      <c r="P31" s="189"/>
      <c r="Q31" s="190" t="str">
        <f t="shared" si="6"/>
        <v/>
      </c>
      <c r="R31" s="189">
        <v>2</v>
      </c>
      <c r="S31" s="190">
        <f t="shared" si="7"/>
        <v>4</v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55">
        <v>29</v>
      </c>
      <c r="B32" s="57" t="s">
        <v>109</v>
      </c>
      <c r="C32" s="3">
        <v>2</v>
      </c>
      <c r="D32" s="55" t="s">
        <v>110</v>
      </c>
      <c r="E32" s="186">
        <f t="shared" si="0"/>
        <v>3.75</v>
      </c>
      <c r="F32" s="187">
        <f t="shared" si="1"/>
        <v>29</v>
      </c>
      <c r="G32" s="188">
        <v>3.75</v>
      </c>
      <c r="H32" s="189"/>
      <c r="I32" s="190" t="str">
        <f t="shared" si="2"/>
        <v/>
      </c>
      <c r="J32" s="189"/>
      <c r="K32" s="190" t="str">
        <f t="shared" si="3"/>
        <v/>
      </c>
      <c r="L32" s="189"/>
      <c r="M32" s="190" t="str">
        <f t="shared" si="4"/>
        <v/>
      </c>
      <c r="N32" s="189"/>
      <c r="O32" s="190" t="str">
        <f t="shared" si="5"/>
        <v/>
      </c>
      <c r="P32" s="189"/>
      <c r="Q32" s="190" t="str">
        <f t="shared" si="6"/>
        <v/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customHeight="1" x14ac:dyDescent="0.2">
      <c r="A33" s="356">
        <v>30</v>
      </c>
      <c r="B33" s="57" t="s">
        <v>216</v>
      </c>
      <c r="C33" s="3">
        <v>2</v>
      </c>
      <c r="D33" s="55" t="s">
        <v>113</v>
      </c>
      <c r="E33" s="186">
        <f t="shared" si="0"/>
        <v>3.25</v>
      </c>
      <c r="F33" s="187">
        <f t="shared" si="1"/>
        <v>30</v>
      </c>
      <c r="G33" s="188">
        <v>1.75</v>
      </c>
      <c r="H33" s="189">
        <v>32</v>
      </c>
      <c r="I33" s="190">
        <f t="shared" si="2"/>
        <v>1.5</v>
      </c>
      <c r="J33" s="189"/>
      <c r="K33" s="190" t="str">
        <f t="shared" si="3"/>
        <v/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/>
      <c r="S33" s="190" t="str">
        <f t="shared" si="7"/>
        <v/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hidden="1" customHeight="1" x14ac:dyDescent="0.2">
      <c r="A34" s="355">
        <v>31</v>
      </c>
      <c r="B34" s="57" t="s">
        <v>431</v>
      </c>
      <c r="C34" s="3"/>
      <c r="D34" s="55" t="s">
        <v>432</v>
      </c>
      <c r="E34" s="186">
        <f t="shared" si="0"/>
        <v>3</v>
      </c>
      <c r="F34" s="187">
        <f t="shared" si="1"/>
        <v>31</v>
      </c>
      <c r="G34" s="188">
        <v>0</v>
      </c>
      <c r="H34" s="189"/>
      <c r="I34" s="190" t="str">
        <f t="shared" si="2"/>
        <v/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/>
      <c r="Q34" s="190" t="str">
        <f t="shared" si="6"/>
        <v/>
      </c>
      <c r="R34" s="189">
        <v>3</v>
      </c>
      <c r="S34" s="190">
        <f t="shared" si="7"/>
        <v>3</v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hidden="1" customHeight="1" x14ac:dyDescent="0.2">
      <c r="A35" s="356">
        <v>32</v>
      </c>
      <c r="B35" s="54" t="s">
        <v>433</v>
      </c>
      <c r="C35" s="58"/>
      <c r="D35" s="55" t="s">
        <v>434</v>
      </c>
      <c r="E35" s="186">
        <f t="shared" si="0"/>
        <v>3</v>
      </c>
      <c r="F35" s="187">
        <f t="shared" si="1"/>
        <v>31</v>
      </c>
      <c r="G35" s="188">
        <v>0</v>
      </c>
      <c r="H35" s="189"/>
      <c r="I35" s="190" t="str">
        <f t="shared" si="2"/>
        <v/>
      </c>
      <c r="J35" s="189"/>
      <c r="K35" s="190" t="str">
        <f t="shared" si="3"/>
        <v/>
      </c>
      <c r="L35" s="189"/>
      <c r="M35" s="190" t="str">
        <f t="shared" si="4"/>
        <v/>
      </c>
      <c r="N35" s="189"/>
      <c r="O35" s="190" t="str">
        <f t="shared" si="5"/>
        <v/>
      </c>
      <c r="P35" s="189"/>
      <c r="Q35" s="190" t="str">
        <f t="shared" si="6"/>
        <v/>
      </c>
      <c r="R35" s="189">
        <v>4</v>
      </c>
      <c r="S35" s="190">
        <f t="shared" si="7"/>
        <v>3</v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hidden="1" customHeight="1" x14ac:dyDescent="0.2">
      <c r="A36" s="355">
        <v>33</v>
      </c>
      <c r="B36" s="56" t="s">
        <v>289</v>
      </c>
      <c r="C36" s="3">
        <v>3</v>
      </c>
      <c r="D36" s="55" t="s">
        <v>133</v>
      </c>
      <c r="E36" s="186">
        <f t="shared" si="0"/>
        <v>2.75</v>
      </c>
      <c r="F36" s="187">
        <f t="shared" si="1"/>
        <v>33</v>
      </c>
      <c r="G36" s="188">
        <v>1.25</v>
      </c>
      <c r="H36" s="189">
        <v>32</v>
      </c>
      <c r="I36" s="190">
        <f t="shared" si="2"/>
        <v>1.5</v>
      </c>
      <c r="J36" s="189"/>
      <c r="K36" s="190" t="str">
        <f t="shared" si="3"/>
        <v/>
      </c>
      <c r="L36" s="189"/>
      <c r="M36" s="190" t="str">
        <f t="shared" si="4"/>
        <v/>
      </c>
      <c r="N36" s="189"/>
      <c r="O36" s="190" t="str">
        <f t="shared" si="5"/>
        <v/>
      </c>
      <c r="P36" s="189"/>
      <c r="Q36" s="190" t="str">
        <f t="shared" si="6"/>
        <v/>
      </c>
      <c r="R36" s="189"/>
      <c r="S36" s="190" t="str">
        <f t="shared" si="7"/>
        <v/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customHeight="1" x14ac:dyDescent="0.2">
      <c r="A37" s="356">
        <v>34</v>
      </c>
      <c r="B37" s="57" t="s">
        <v>290</v>
      </c>
      <c r="C37" s="3">
        <v>2</v>
      </c>
      <c r="D37" s="55" t="s">
        <v>113</v>
      </c>
      <c r="E37" s="186">
        <f t="shared" si="0"/>
        <v>2.75</v>
      </c>
      <c r="F37" s="187">
        <f t="shared" si="1"/>
        <v>33</v>
      </c>
      <c r="G37" s="188">
        <v>1.25</v>
      </c>
      <c r="H37" s="189">
        <v>32</v>
      </c>
      <c r="I37" s="190">
        <f t="shared" si="2"/>
        <v>1.5</v>
      </c>
      <c r="J37" s="189"/>
      <c r="K37" s="190" t="str">
        <f t="shared" si="3"/>
        <v/>
      </c>
      <c r="L37" s="189"/>
      <c r="M37" s="190" t="str">
        <f t="shared" si="4"/>
        <v/>
      </c>
      <c r="N37" s="189"/>
      <c r="O37" s="190" t="str">
        <f t="shared" si="5"/>
        <v/>
      </c>
      <c r="P37" s="189"/>
      <c r="Q37" s="190" t="str">
        <f t="shared" si="6"/>
        <v/>
      </c>
      <c r="R37" s="189"/>
      <c r="S37" s="190" t="str">
        <f t="shared" si="7"/>
        <v/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customHeight="1" x14ac:dyDescent="0.2">
      <c r="A38" s="355">
        <v>35</v>
      </c>
      <c r="B38" s="57" t="s">
        <v>288</v>
      </c>
      <c r="C38" s="3">
        <v>2</v>
      </c>
      <c r="D38" s="55" t="s">
        <v>90</v>
      </c>
      <c r="E38" s="186">
        <f t="shared" si="0"/>
        <v>2.75</v>
      </c>
      <c r="F38" s="187">
        <f t="shared" si="1"/>
        <v>33</v>
      </c>
      <c r="G38" s="188">
        <v>1.75</v>
      </c>
      <c r="H38" s="189"/>
      <c r="I38" s="190" t="str">
        <f t="shared" si="2"/>
        <v/>
      </c>
      <c r="J38" s="189"/>
      <c r="K38" s="190" t="str">
        <f t="shared" si="3"/>
        <v/>
      </c>
      <c r="L38" s="189"/>
      <c r="M38" s="190" t="str">
        <f t="shared" si="4"/>
        <v/>
      </c>
      <c r="N38" s="189"/>
      <c r="O38" s="190" t="str">
        <f t="shared" si="5"/>
        <v/>
      </c>
      <c r="P38" s="189">
        <v>16</v>
      </c>
      <c r="Q38" s="190">
        <f t="shared" si="6"/>
        <v>1</v>
      </c>
      <c r="R38" s="189"/>
      <c r="S38" s="190" t="str">
        <f t="shared" si="7"/>
        <v/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hidden="1" customHeight="1" x14ac:dyDescent="0.2">
      <c r="A39" s="356">
        <v>36</v>
      </c>
      <c r="B39" s="57" t="s">
        <v>295</v>
      </c>
      <c r="C39" s="3">
        <v>3</v>
      </c>
      <c r="D39" s="55" t="s">
        <v>128</v>
      </c>
      <c r="E39" s="186">
        <f t="shared" si="0"/>
        <v>2.25</v>
      </c>
      <c r="F39" s="187">
        <f t="shared" si="1"/>
        <v>36</v>
      </c>
      <c r="G39" s="188">
        <v>0.75</v>
      </c>
      <c r="H39" s="189">
        <v>32</v>
      </c>
      <c r="I39" s="190">
        <f t="shared" si="2"/>
        <v>1.5</v>
      </c>
      <c r="J39" s="189"/>
      <c r="K39" s="190" t="str">
        <f t="shared" si="3"/>
        <v/>
      </c>
      <c r="L39" s="189"/>
      <c r="M39" s="190" t="str">
        <f t="shared" si="4"/>
        <v/>
      </c>
      <c r="N39" s="189"/>
      <c r="O39" s="190" t="str">
        <f t="shared" si="5"/>
        <v/>
      </c>
      <c r="P39" s="189"/>
      <c r="Q39" s="190" t="str">
        <f t="shared" si="6"/>
        <v/>
      </c>
      <c r="R39" s="189"/>
      <c r="S39" s="190" t="str">
        <f t="shared" si="7"/>
        <v/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customHeight="1" x14ac:dyDescent="0.2">
      <c r="A40" s="355">
        <v>37</v>
      </c>
      <c r="B40" s="56" t="s">
        <v>296</v>
      </c>
      <c r="C40" s="3">
        <v>2</v>
      </c>
      <c r="D40" s="55" t="s">
        <v>128</v>
      </c>
      <c r="E40" s="186">
        <f t="shared" si="0"/>
        <v>2.25</v>
      </c>
      <c r="F40" s="187">
        <f t="shared" si="1"/>
        <v>36</v>
      </c>
      <c r="G40" s="188">
        <v>0.75</v>
      </c>
      <c r="H40" s="189">
        <v>32</v>
      </c>
      <c r="I40" s="190">
        <f t="shared" si="2"/>
        <v>1.5</v>
      </c>
      <c r="J40" s="189"/>
      <c r="K40" s="190" t="str">
        <f t="shared" si="3"/>
        <v/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hidden="1" customHeight="1" x14ac:dyDescent="0.2">
      <c r="A41" s="356">
        <v>38</v>
      </c>
      <c r="B41" s="57" t="s">
        <v>298</v>
      </c>
      <c r="C41" s="3">
        <v>3</v>
      </c>
      <c r="D41" s="55" t="s">
        <v>122</v>
      </c>
      <c r="E41" s="186">
        <f t="shared" si="0"/>
        <v>2</v>
      </c>
      <c r="F41" s="187">
        <f t="shared" si="1"/>
        <v>38</v>
      </c>
      <c r="G41" s="188">
        <v>0.5</v>
      </c>
      <c r="H41" s="189">
        <v>32</v>
      </c>
      <c r="I41" s="190">
        <f t="shared" si="2"/>
        <v>1.5</v>
      </c>
      <c r="J41" s="189"/>
      <c r="K41" s="190" t="str">
        <f t="shared" si="3"/>
        <v/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hidden="1" customHeight="1" x14ac:dyDescent="0.2">
      <c r="A42" s="355">
        <v>39</v>
      </c>
      <c r="B42" s="57" t="s">
        <v>99</v>
      </c>
      <c r="C42" s="3"/>
      <c r="D42" s="55" t="s">
        <v>434</v>
      </c>
      <c r="E42" s="186">
        <f t="shared" si="0"/>
        <v>2</v>
      </c>
      <c r="F42" s="187">
        <f t="shared" si="1"/>
        <v>38</v>
      </c>
      <c r="G42" s="188">
        <v>0</v>
      </c>
      <c r="H42" s="189"/>
      <c r="I42" s="190" t="str">
        <f t="shared" si="2"/>
        <v/>
      </c>
      <c r="J42" s="189"/>
      <c r="K42" s="190" t="str">
        <f t="shared" si="3"/>
        <v/>
      </c>
      <c r="L42" s="189"/>
      <c r="M42" s="190" t="str">
        <f t="shared" si="4"/>
        <v/>
      </c>
      <c r="N42" s="189"/>
      <c r="O42" s="190" t="str">
        <f t="shared" si="5"/>
        <v/>
      </c>
      <c r="P42" s="189">
        <v>8</v>
      </c>
      <c r="Q42" s="190">
        <f t="shared" si="6"/>
        <v>2</v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hidden="1" customHeight="1" x14ac:dyDescent="0.2">
      <c r="A43" s="356">
        <v>40</v>
      </c>
      <c r="B43" s="54" t="s">
        <v>435</v>
      </c>
      <c r="C43" s="3"/>
      <c r="D43" s="55" t="s">
        <v>436</v>
      </c>
      <c r="E43" s="186">
        <f t="shared" si="0"/>
        <v>2</v>
      </c>
      <c r="F43" s="187">
        <f t="shared" si="1"/>
        <v>38</v>
      </c>
      <c r="G43" s="188">
        <v>0</v>
      </c>
      <c r="H43" s="189"/>
      <c r="I43" s="190" t="str">
        <f t="shared" si="2"/>
        <v/>
      </c>
      <c r="J43" s="189"/>
      <c r="K43" s="190" t="str">
        <f t="shared" si="3"/>
        <v/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>
        <v>5</v>
      </c>
      <c r="S43" s="190">
        <f t="shared" si="7"/>
        <v>2</v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hidden="1" customHeight="1" x14ac:dyDescent="0.2">
      <c r="A44" s="355">
        <v>41</v>
      </c>
      <c r="B44" s="57" t="s">
        <v>437</v>
      </c>
      <c r="C44" s="3"/>
      <c r="D44" s="55" t="s">
        <v>438</v>
      </c>
      <c r="E44" s="186">
        <f t="shared" si="0"/>
        <v>2</v>
      </c>
      <c r="F44" s="187">
        <f t="shared" si="1"/>
        <v>38</v>
      </c>
      <c r="G44" s="188">
        <v>0</v>
      </c>
      <c r="H44" s="189"/>
      <c r="I44" s="190" t="str">
        <f t="shared" si="2"/>
        <v/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>
        <v>6</v>
      </c>
      <c r="S44" s="190">
        <f t="shared" si="7"/>
        <v>2</v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hidden="1" customHeight="1" x14ac:dyDescent="0.2">
      <c r="A45" s="356">
        <v>42</v>
      </c>
      <c r="B45" s="57" t="s">
        <v>167</v>
      </c>
      <c r="C45" s="3">
        <v>3</v>
      </c>
      <c r="D45" s="55" t="s">
        <v>96</v>
      </c>
      <c r="E45" s="186">
        <f t="shared" si="0"/>
        <v>1.75</v>
      </c>
      <c r="F45" s="187">
        <f t="shared" si="1"/>
        <v>42</v>
      </c>
      <c r="G45" s="188">
        <v>1.75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/>
      <c r="O45" s="190" t="str">
        <f t="shared" si="5"/>
        <v/>
      </c>
      <c r="P45" s="189"/>
      <c r="Q45" s="190" t="str">
        <f t="shared" si="6"/>
        <v/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hidden="1" customHeight="1" x14ac:dyDescent="0.2">
      <c r="A46" s="355">
        <v>43</v>
      </c>
      <c r="B46" s="56" t="s">
        <v>286</v>
      </c>
      <c r="C46" s="3">
        <v>3</v>
      </c>
      <c r="D46" s="55" t="s">
        <v>121</v>
      </c>
      <c r="E46" s="186">
        <f t="shared" si="0"/>
        <v>1.75</v>
      </c>
      <c r="F46" s="187">
        <f t="shared" si="1"/>
        <v>42</v>
      </c>
      <c r="G46" s="188">
        <v>1.75</v>
      </c>
      <c r="H46" s="189"/>
      <c r="I46" s="190" t="str">
        <f t="shared" si="2"/>
        <v/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/>
      <c r="S46" s="190" t="str">
        <f t="shared" si="7"/>
        <v/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customHeight="1" x14ac:dyDescent="0.2">
      <c r="A47" s="356">
        <v>44</v>
      </c>
      <c r="B47" s="56" t="s">
        <v>287</v>
      </c>
      <c r="C47" s="3">
        <v>2</v>
      </c>
      <c r="D47" s="55" t="s">
        <v>90</v>
      </c>
      <c r="E47" s="186">
        <f t="shared" si="0"/>
        <v>1.75</v>
      </c>
      <c r="F47" s="187">
        <f t="shared" si="1"/>
        <v>42</v>
      </c>
      <c r="G47" s="188">
        <v>1.75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/>
      <c r="O47" s="190" t="str">
        <f t="shared" si="5"/>
        <v/>
      </c>
      <c r="P47" s="189"/>
      <c r="Q47" s="190" t="str">
        <f t="shared" si="6"/>
        <v/>
      </c>
      <c r="R47" s="189"/>
      <c r="S47" s="190" t="str">
        <f t="shared" si="7"/>
        <v/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hidden="1" customHeight="1" x14ac:dyDescent="0.2">
      <c r="A48" s="355">
        <v>45</v>
      </c>
      <c r="B48" s="59" t="s">
        <v>111</v>
      </c>
      <c r="C48" s="60">
        <v>3</v>
      </c>
      <c r="D48" s="61" t="s">
        <v>112</v>
      </c>
      <c r="E48" s="186">
        <f t="shared" si="0"/>
        <v>1.75</v>
      </c>
      <c r="F48" s="192">
        <f t="shared" si="1"/>
        <v>42</v>
      </c>
      <c r="G48" s="193">
        <v>1.75</v>
      </c>
      <c r="H48" s="194"/>
      <c r="I48" s="195" t="str">
        <f t="shared" si="2"/>
        <v/>
      </c>
      <c r="J48" s="194"/>
      <c r="K48" s="195" t="str">
        <f t="shared" si="3"/>
        <v/>
      </c>
      <c r="L48" s="194"/>
      <c r="M48" s="195" t="str">
        <f t="shared" si="4"/>
        <v/>
      </c>
      <c r="N48" s="194"/>
      <c r="O48" s="195" t="str">
        <f t="shared" si="5"/>
        <v/>
      </c>
      <c r="P48" s="194"/>
      <c r="Q48" s="195" t="str">
        <f t="shared" si="6"/>
        <v/>
      </c>
      <c r="R48" s="194"/>
      <c r="S48" s="195" t="str">
        <f t="shared" si="7"/>
        <v/>
      </c>
      <c r="T48" s="194"/>
      <c r="U48" s="195" t="str">
        <f t="shared" si="8"/>
        <v/>
      </c>
      <c r="V48" s="194"/>
      <c r="W48" s="195" t="str">
        <f t="shared" si="9"/>
        <v/>
      </c>
      <c r="X48" s="194"/>
      <c r="Y48" s="195" t="str">
        <f t="shared" si="10"/>
        <v/>
      </c>
      <c r="Z48" s="194"/>
      <c r="AA48" s="195" t="str">
        <f t="shared" si="11"/>
        <v/>
      </c>
      <c r="AB48" s="194"/>
      <c r="AC48" s="195" t="str">
        <f t="shared" si="12"/>
        <v/>
      </c>
    </row>
    <row r="49" spans="1:29" ht="15.9" customHeight="1" x14ac:dyDescent="0.2">
      <c r="A49" s="356">
        <v>46</v>
      </c>
      <c r="B49" s="57" t="s">
        <v>336</v>
      </c>
      <c r="C49" s="3">
        <v>2</v>
      </c>
      <c r="D49" s="55" t="s">
        <v>122</v>
      </c>
      <c r="E49" s="186">
        <f t="shared" si="0"/>
        <v>1.5</v>
      </c>
      <c r="F49" s="187">
        <f t="shared" si="1"/>
        <v>46</v>
      </c>
      <c r="G49" s="188">
        <v>0</v>
      </c>
      <c r="H49" s="189">
        <v>32</v>
      </c>
      <c r="I49" s="190">
        <f t="shared" si="2"/>
        <v>1.5</v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/>
      <c r="S49" s="190" t="str">
        <f t="shared" si="7"/>
        <v/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hidden="1" customHeight="1" x14ac:dyDescent="0.2">
      <c r="A50" s="355">
        <v>47</v>
      </c>
      <c r="B50" s="57" t="s">
        <v>350</v>
      </c>
      <c r="C50" s="3">
        <v>3</v>
      </c>
      <c r="D50" s="55" t="s">
        <v>128</v>
      </c>
      <c r="E50" s="186">
        <f t="shared" si="0"/>
        <v>1.5</v>
      </c>
      <c r="F50" s="187">
        <f t="shared" si="1"/>
        <v>46</v>
      </c>
      <c r="G50" s="188">
        <v>0</v>
      </c>
      <c r="H50" s="189">
        <v>32</v>
      </c>
      <c r="I50" s="190">
        <f t="shared" si="2"/>
        <v>1.5</v>
      </c>
      <c r="J50" s="189"/>
      <c r="K50" s="190" t="str">
        <f t="shared" si="3"/>
        <v/>
      </c>
      <c r="L50" s="189"/>
      <c r="M50" s="190" t="str">
        <f t="shared" si="4"/>
        <v/>
      </c>
      <c r="N50" s="189"/>
      <c r="O50" s="190" t="str">
        <f t="shared" si="5"/>
        <v/>
      </c>
      <c r="P50" s="189"/>
      <c r="Q50" s="190" t="str">
        <f t="shared" si="6"/>
        <v/>
      </c>
      <c r="R50" s="189"/>
      <c r="S50" s="190" t="str">
        <f t="shared" si="7"/>
        <v/>
      </c>
      <c r="T50" s="189"/>
      <c r="U50" s="190" t="str">
        <f t="shared" si="8"/>
        <v/>
      </c>
      <c r="V50" s="189"/>
      <c r="W50" s="190" t="str">
        <f t="shared" si="9"/>
        <v/>
      </c>
      <c r="X50" s="189"/>
      <c r="Y50" s="190" t="str">
        <f t="shared" si="10"/>
        <v/>
      </c>
      <c r="Z50" s="189"/>
      <c r="AA50" s="190" t="str">
        <f t="shared" si="11"/>
        <v/>
      </c>
      <c r="AB50" s="189"/>
      <c r="AC50" s="190" t="str">
        <f t="shared" si="12"/>
        <v/>
      </c>
    </row>
    <row r="51" spans="1:29" ht="15.9" customHeight="1" x14ac:dyDescent="0.2">
      <c r="A51" s="356">
        <v>48</v>
      </c>
      <c r="B51" s="57" t="s">
        <v>215</v>
      </c>
      <c r="C51" s="3">
        <v>2</v>
      </c>
      <c r="D51" s="55" t="s">
        <v>96</v>
      </c>
      <c r="E51" s="186">
        <f t="shared" si="0"/>
        <v>1.25</v>
      </c>
      <c r="F51" s="187">
        <f t="shared" si="1"/>
        <v>48</v>
      </c>
      <c r="G51" s="188">
        <v>1.25</v>
      </c>
      <c r="H51" s="189"/>
      <c r="I51" s="190" t="str">
        <f t="shared" si="2"/>
        <v/>
      </c>
      <c r="J51" s="189"/>
      <c r="K51" s="190" t="str">
        <f t="shared" si="3"/>
        <v/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hidden="1" customHeight="1" x14ac:dyDescent="0.2">
      <c r="A52" s="355">
        <v>49</v>
      </c>
      <c r="B52" s="57" t="s">
        <v>291</v>
      </c>
      <c r="C52" s="3">
        <v>3</v>
      </c>
      <c r="D52" s="55" t="s">
        <v>96</v>
      </c>
      <c r="E52" s="186">
        <f t="shared" si="0"/>
        <v>1</v>
      </c>
      <c r="F52" s="187">
        <f t="shared" si="1"/>
        <v>49</v>
      </c>
      <c r="G52" s="188">
        <v>1</v>
      </c>
      <c r="H52" s="189"/>
      <c r="I52" s="190" t="str">
        <f t="shared" si="2"/>
        <v/>
      </c>
      <c r="J52" s="189"/>
      <c r="K52" s="190" t="str">
        <f t="shared" si="3"/>
        <v/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customHeight="1" x14ac:dyDescent="0.2">
      <c r="A53" s="356">
        <v>50</v>
      </c>
      <c r="B53" s="56" t="s">
        <v>292</v>
      </c>
      <c r="C53" s="3">
        <v>2</v>
      </c>
      <c r="D53" s="55" t="s">
        <v>94</v>
      </c>
      <c r="E53" s="186">
        <f t="shared" si="0"/>
        <v>1</v>
      </c>
      <c r="F53" s="187">
        <f t="shared" si="1"/>
        <v>49</v>
      </c>
      <c r="G53" s="188">
        <v>1</v>
      </c>
      <c r="H53" s="189"/>
      <c r="I53" s="190" t="str">
        <f t="shared" si="2"/>
        <v/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hidden="1" customHeight="1" x14ac:dyDescent="0.2">
      <c r="A54" s="355">
        <v>51</v>
      </c>
      <c r="B54" s="56" t="s">
        <v>439</v>
      </c>
      <c r="C54" s="3"/>
      <c r="D54" s="55" t="s">
        <v>440</v>
      </c>
      <c r="E54" s="186">
        <f t="shared" si="0"/>
        <v>1</v>
      </c>
      <c r="F54" s="187">
        <f t="shared" si="1"/>
        <v>49</v>
      </c>
      <c r="G54" s="188">
        <v>0</v>
      </c>
      <c r="H54" s="189"/>
      <c r="I54" s="190" t="str">
        <f t="shared" si="2"/>
        <v/>
      </c>
      <c r="J54" s="189"/>
      <c r="K54" s="190" t="str">
        <f t="shared" si="3"/>
        <v/>
      </c>
      <c r="L54" s="189"/>
      <c r="M54" s="190" t="str">
        <f t="shared" si="4"/>
        <v/>
      </c>
      <c r="N54" s="189"/>
      <c r="O54" s="190" t="str">
        <f t="shared" si="5"/>
        <v/>
      </c>
      <c r="P54" s="189">
        <v>16</v>
      </c>
      <c r="Q54" s="190">
        <f t="shared" si="6"/>
        <v>1</v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hidden="1" customHeight="1" x14ac:dyDescent="0.2">
      <c r="A55" s="356">
        <v>52</v>
      </c>
      <c r="B55" s="54" t="s">
        <v>413</v>
      </c>
      <c r="C55" s="3"/>
      <c r="D55" s="55" t="s">
        <v>430</v>
      </c>
      <c r="E55" s="186">
        <f t="shared" si="0"/>
        <v>1</v>
      </c>
      <c r="F55" s="187">
        <f t="shared" si="1"/>
        <v>49</v>
      </c>
      <c r="G55" s="188">
        <v>0</v>
      </c>
      <c r="H55" s="189"/>
      <c r="I55" s="190" t="str">
        <f t="shared" si="2"/>
        <v/>
      </c>
      <c r="J55" s="189"/>
      <c r="K55" s="190" t="str">
        <f t="shared" si="3"/>
        <v/>
      </c>
      <c r="L55" s="189"/>
      <c r="M55" s="190" t="str">
        <f t="shared" si="4"/>
        <v/>
      </c>
      <c r="N55" s="189"/>
      <c r="O55" s="190" t="str">
        <f t="shared" si="5"/>
        <v/>
      </c>
      <c r="P55" s="189">
        <v>16</v>
      </c>
      <c r="Q55" s="190">
        <f t="shared" si="6"/>
        <v>1</v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hidden="1" customHeight="1" x14ac:dyDescent="0.2">
      <c r="A56" s="355">
        <v>53</v>
      </c>
      <c r="B56" s="54" t="s">
        <v>414</v>
      </c>
      <c r="C56" s="3"/>
      <c r="D56" s="55" t="s">
        <v>438</v>
      </c>
      <c r="E56" s="186">
        <f t="shared" si="0"/>
        <v>1</v>
      </c>
      <c r="F56" s="187">
        <f t="shared" si="1"/>
        <v>49</v>
      </c>
      <c r="G56" s="188">
        <v>0</v>
      </c>
      <c r="H56" s="189"/>
      <c r="I56" s="190" t="str">
        <f t="shared" si="2"/>
        <v/>
      </c>
      <c r="J56" s="189"/>
      <c r="K56" s="190" t="str">
        <f t="shared" si="3"/>
        <v/>
      </c>
      <c r="L56" s="189"/>
      <c r="M56" s="190" t="str">
        <f t="shared" si="4"/>
        <v/>
      </c>
      <c r="N56" s="189"/>
      <c r="O56" s="190" t="str">
        <f t="shared" si="5"/>
        <v/>
      </c>
      <c r="P56" s="189">
        <v>16</v>
      </c>
      <c r="Q56" s="190">
        <f t="shared" si="6"/>
        <v>1</v>
      </c>
      <c r="R56" s="189"/>
      <c r="S56" s="190" t="str">
        <f t="shared" si="7"/>
        <v/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hidden="1" customHeight="1" x14ac:dyDescent="0.2">
      <c r="A57" s="356">
        <v>54</v>
      </c>
      <c r="B57" s="54" t="s">
        <v>331</v>
      </c>
      <c r="C57" s="3"/>
      <c r="D57" s="55" t="s">
        <v>436</v>
      </c>
      <c r="E57" s="186">
        <f t="shared" si="0"/>
        <v>1</v>
      </c>
      <c r="F57" s="187">
        <f t="shared" si="1"/>
        <v>49</v>
      </c>
      <c r="G57" s="188">
        <v>0</v>
      </c>
      <c r="H57" s="189"/>
      <c r="I57" s="190" t="str">
        <f t="shared" si="2"/>
        <v/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>
        <v>16</v>
      </c>
      <c r="Q57" s="190">
        <f t="shared" si="6"/>
        <v>1</v>
      </c>
      <c r="R57" s="189"/>
      <c r="S57" s="190" t="str">
        <f t="shared" si="7"/>
        <v/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hidden="1" customHeight="1" x14ac:dyDescent="0.2">
      <c r="A58" s="355">
        <v>55</v>
      </c>
      <c r="B58" s="54" t="s">
        <v>415</v>
      </c>
      <c r="C58" s="3"/>
      <c r="D58" s="55" t="s">
        <v>441</v>
      </c>
      <c r="E58" s="186">
        <f t="shared" si="0"/>
        <v>1</v>
      </c>
      <c r="F58" s="187">
        <f t="shared" si="1"/>
        <v>49</v>
      </c>
      <c r="G58" s="188">
        <v>0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>
        <v>16</v>
      </c>
      <c r="Q58" s="190">
        <f t="shared" si="6"/>
        <v>1</v>
      </c>
      <c r="R58" s="189"/>
      <c r="S58" s="190" t="str">
        <f t="shared" si="7"/>
        <v/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customHeight="1" x14ac:dyDescent="0.2">
      <c r="A59" s="356">
        <v>56</v>
      </c>
      <c r="B59" s="54" t="s">
        <v>416</v>
      </c>
      <c r="C59" s="3">
        <v>1</v>
      </c>
      <c r="D59" s="55" t="s">
        <v>90</v>
      </c>
      <c r="E59" s="186">
        <f t="shared" si="0"/>
        <v>1</v>
      </c>
      <c r="F59" s="187">
        <f t="shared" si="1"/>
        <v>49</v>
      </c>
      <c r="G59" s="188">
        <v>0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>
        <v>16</v>
      </c>
      <c r="Q59" s="190">
        <f t="shared" si="6"/>
        <v>1</v>
      </c>
      <c r="R59" s="189"/>
      <c r="S59" s="190" t="str">
        <f t="shared" si="7"/>
        <v/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hidden="1" customHeight="1" x14ac:dyDescent="0.2">
      <c r="A60" s="355">
        <v>57</v>
      </c>
      <c r="B60" s="57" t="s">
        <v>442</v>
      </c>
      <c r="C60" s="3"/>
      <c r="D60" s="55" t="s">
        <v>436</v>
      </c>
      <c r="E60" s="186">
        <f t="shared" si="0"/>
        <v>1</v>
      </c>
      <c r="F60" s="187">
        <f t="shared" si="1"/>
        <v>49</v>
      </c>
      <c r="G60" s="188">
        <v>0</v>
      </c>
      <c r="H60" s="189"/>
      <c r="I60" s="190" t="str">
        <f t="shared" si="2"/>
        <v/>
      </c>
      <c r="J60" s="189"/>
      <c r="K60" s="190" t="str">
        <f t="shared" si="3"/>
        <v/>
      </c>
      <c r="L60" s="189"/>
      <c r="M60" s="190" t="str">
        <f t="shared" si="4"/>
        <v/>
      </c>
      <c r="N60" s="189"/>
      <c r="O60" s="190" t="str">
        <f t="shared" si="5"/>
        <v/>
      </c>
      <c r="P60" s="189"/>
      <c r="Q60" s="190" t="str">
        <f t="shared" si="6"/>
        <v/>
      </c>
      <c r="R60" s="189">
        <v>7</v>
      </c>
      <c r="S60" s="190">
        <f t="shared" si="7"/>
        <v>1</v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hidden="1" customHeight="1" x14ac:dyDescent="0.2">
      <c r="A61" s="356">
        <v>58</v>
      </c>
      <c r="B61" s="54" t="s">
        <v>443</v>
      </c>
      <c r="C61" s="58"/>
      <c r="D61" s="65" t="s">
        <v>441</v>
      </c>
      <c r="E61" s="186">
        <f t="shared" si="0"/>
        <v>1</v>
      </c>
      <c r="F61" s="187">
        <f t="shared" si="1"/>
        <v>49</v>
      </c>
      <c r="G61" s="188">
        <v>0</v>
      </c>
      <c r="H61" s="189"/>
      <c r="I61" s="190" t="str">
        <f t="shared" si="2"/>
        <v/>
      </c>
      <c r="J61" s="189"/>
      <c r="K61" s="190" t="str">
        <f t="shared" si="3"/>
        <v/>
      </c>
      <c r="L61" s="189"/>
      <c r="M61" s="190" t="str">
        <f t="shared" si="4"/>
        <v/>
      </c>
      <c r="N61" s="189"/>
      <c r="O61" s="190" t="str">
        <f t="shared" si="5"/>
        <v/>
      </c>
      <c r="P61" s="189"/>
      <c r="Q61" s="190" t="str">
        <f t="shared" si="6"/>
        <v/>
      </c>
      <c r="R61" s="189">
        <v>8</v>
      </c>
      <c r="S61" s="190">
        <f t="shared" si="7"/>
        <v>1</v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hidden="1" customHeight="1" x14ac:dyDescent="0.2">
      <c r="A62" s="355">
        <v>59</v>
      </c>
      <c r="B62" s="56" t="s">
        <v>293</v>
      </c>
      <c r="C62" s="3">
        <v>3</v>
      </c>
      <c r="D62" s="55" t="s">
        <v>294</v>
      </c>
      <c r="E62" s="186">
        <f t="shared" si="0"/>
        <v>0.75</v>
      </c>
      <c r="F62" s="187">
        <f t="shared" si="1"/>
        <v>59</v>
      </c>
      <c r="G62" s="188">
        <v>0.75</v>
      </c>
      <c r="H62" s="189"/>
      <c r="I62" s="190" t="str">
        <f t="shared" si="2"/>
        <v/>
      </c>
      <c r="J62" s="189"/>
      <c r="K62" s="190" t="str">
        <f t="shared" si="3"/>
        <v/>
      </c>
      <c r="L62" s="189"/>
      <c r="M62" s="190" t="str">
        <f t="shared" si="4"/>
        <v/>
      </c>
      <c r="N62" s="189"/>
      <c r="O62" s="190" t="str">
        <f t="shared" si="5"/>
        <v/>
      </c>
      <c r="P62" s="189"/>
      <c r="Q62" s="190" t="str">
        <f t="shared" si="6"/>
        <v/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customHeight="1" x14ac:dyDescent="0.2">
      <c r="A63" s="356">
        <v>60</v>
      </c>
      <c r="B63" s="57" t="s">
        <v>297</v>
      </c>
      <c r="C63" s="3">
        <v>2</v>
      </c>
      <c r="D63" s="55" t="s">
        <v>113</v>
      </c>
      <c r="E63" s="186">
        <f t="shared" si="0"/>
        <v>0.5</v>
      </c>
      <c r="F63" s="187">
        <f t="shared" si="1"/>
        <v>60</v>
      </c>
      <c r="G63" s="188">
        <v>0.5</v>
      </c>
      <c r="H63" s="189"/>
      <c r="I63" s="190" t="str">
        <f t="shared" si="2"/>
        <v/>
      </c>
      <c r="J63" s="189"/>
      <c r="K63" s="190" t="str">
        <f t="shared" si="3"/>
        <v/>
      </c>
      <c r="L63" s="189"/>
      <c r="M63" s="190" t="str">
        <f t="shared" si="4"/>
        <v/>
      </c>
      <c r="N63" s="189"/>
      <c r="O63" s="190" t="str">
        <f t="shared" si="5"/>
        <v/>
      </c>
      <c r="P63" s="189"/>
      <c r="Q63" s="190" t="str">
        <f t="shared" si="6"/>
        <v/>
      </c>
      <c r="R63" s="189"/>
      <c r="S63" s="190" t="str">
        <f t="shared" si="7"/>
        <v/>
      </c>
      <c r="T63" s="189"/>
      <c r="U63" s="190" t="str">
        <f t="shared" si="8"/>
        <v/>
      </c>
      <c r="V63" s="189"/>
      <c r="W63" s="190" t="str">
        <f t="shared" si="9"/>
        <v/>
      </c>
      <c r="X63" s="189"/>
      <c r="Y63" s="190" t="str">
        <f t="shared" si="10"/>
        <v/>
      </c>
      <c r="Z63" s="189"/>
      <c r="AA63" s="190" t="str">
        <f t="shared" si="11"/>
        <v/>
      </c>
      <c r="AB63" s="189"/>
      <c r="AC63" s="190" t="str">
        <f t="shared" si="12"/>
        <v/>
      </c>
    </row>
    <row r="64" spans="1:29" ht="15.9" customHeight="1" x14ac:dyDescent="0.2">
      <c r="A64" s="355">
        <v>61</v>
      </c>
      <c r="B64" s="56" t="s">
        <v>299</v>
      </c>
      <c r="C64" s="3">
        <v>2</v>
      </c>
      <c r="D64" s="55" t="s">
        <v>133</v>
      </c>
      <c r="E64" s="186">
        <f t="shared" si="0"/>
        <v>0.5</v>
      </c>
      <c r="F64" s="187">
        <f t="shared" si="1"/>
        <v>60</v>
      </c>
      <c r="G64" s="188">
        <v>0.5</v>
      </c>
      <c r="H64" s="189"/>
      <c r="I64" s="190" t="str">
        <f t="shared" si="2"/>
        <v/>
      </c>
      <c r="J64" s="189"/>
      <c r="K64" s="190" t="str">
        <f t="shared" si="3"/>
        <v/>
      </c>
      <c r="L64" s="189"/>
      <c r="M64" s="190" t="str">
        <f t="shared" si="4"/>
        <v/>
      </c>
      <c r="N64" s="189"/>
      <c r="O64" s="190" t="str">
        <f t="shared" si="5"/>
        <v/>
      </c>
      <c r="P64" s="189"/>
      <c r="Q64" s="190" t="str">
        <f t="shared" si="6"/>
        <v/>
      </c>
      <c r="R64" s="189"/>
      <c r="S64" s="190" t="str">
        <f t="shared" si="7"/>
        <v/>
      </c>
      <c r="T64" s="189"/>
      <c r="U64" s="190" t="str">
        <f t="shared" si="8"/>
        <v/>
      </c>
      <c r="V64" s="189"/>
      <c r="W64" s="190" t="str">
        <f t="shared" si="9"/>
        <v/>
      </c>
      <c r="X64" s="189"/>
      <c r="Y64" s="190" t="str">
        <f t="shared" si="10"/>
        <v/>
      </c>
      <c r="Z64" s="189"/>
      <c r="AA64" s="190" t="str">
        <f t="shared" si="11"/>
        <v/>
      </c>
      <c r="AB64" s="189"/>
      <c r="AC64" s="190" t="str">
        <f t="shared" si="12"/>
        <v/>
      </c>
    </row>
    <row r="65" spans="1:29" ht="15.9" hidden="1" customHeight="1" x14ac:dyDescent="0.2">
      <c r="A65" s="356">
        <v>62</v>
      </c>
      <c r="B65" s="57" t="s">
        <v>444</v>
      </c>
      <c r="C65" s="3">
        <v>3</v>
      </c>
      <c r="D65" s="55" t="s">
        <v>133</v>
      </c>
      <c r="E65" s="186">
        <f t="shared" si="0"/>
        <v>0.5</v>
      </c>
      <c r="F65" s="187">
        <f t="shared" si="1"/>
        <v>60</v>
      </c>
      <c r="G65" s="188">
        <v>0.5</v>
      </c>
      <c r="H65" s="189"/>
      <c r="I65" s="190" t="str">
        <f t="shared" si="2"/>
        <v/>
      </c>
      <c r="J65" s="189"/>
      <c r="K65" s="190" t="str">
        <f t="shared" si="3"/>
        <v/>
      </c>
      <c r="L65" s="189"/>
      <c r="M65" s="190" t="str">
        <f t="shared" si="4"/>
        <v/>
      </c>
      <c r="N65" s="189"/>
      <c r="O65" s="190" t="str">
        <f t="shared" si="5"/>
        <v/>
      </c>
      <c r="P65" s="189"/>
      <c r="Q65" s="190" t="str">
        <f t="shared" si="6"/>
        <v/>
      </c>
      <c r="R65" s="189"/>
      <c r="S65" s="190" t="str">
        <f t="shared" si="7"/>
        <v/>
      </c>
      <c r="T65" s="189"/>
      <c r="U65" s="190" t="str">
        <f t="shared" si="8"/>
        <v/>
      </c>
      <c r="V65" s="189"/>
      <c r="W65" s="190" t="str">
        <f t="shared" si="9"/>
        <v/>
      </c>
      <c r="X65" s="189"/>
      <c r="Y65" s="190" t="str">
        <f t="shared" si="10"/>
        <v/>
      </c>
      <c r="Z65" s="189"/>
      <c r="AA65" s="190" t="str">
        <f t="shared" si="11"/>
        <v/>
      </c>
      <c r="AB65" s="189"/>
      <c r="AC65" s="190" t="str">
        <f t="shared" si="12"/>
        <v/>
      </c>
    </row>
    <row r="66" spans="1:29" ht="15.9" customHeight="1" x14ac:dyDescent="0.2">
      <c r="A66" s="355">
        <v>63</v>
      </c>
      <c r="B66" s="54" t="s">
        <v>300</v>
      </c>
      <c r="C66" s="3">
        <v>2</v>
      </c>
      <c r="D66" s="55" t="s">
        <v>134</v>
      </c>
      <c r="E66" s="186">
        <f t="shared" si="0"/>
        <v>0.5</v>
      </c>
      <c r="F66" s="187">
        <f t="shared" si="1"/>
        <v>60</v>
      </c>
      <c r="G66" s="188">
        <v>0.5</v>
      </c>
      <c r="H66" s="189"/>
      <c r="I66" s="190" t="str">
        <f t="shared" si="2"/>
        <v/>
      </c>
      <c r="J66" s="189"/>
      <c r="K66" s="190" t="str">
        <f t="shared" si="3"/>
        <v/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customHeight="1" x14ac:dyDescent="0.2">
      <c r="A67" s="356">
        <v>64</v>
      </c>
      <c r="B67" s="57" t="s">
        <v>301</v>
      </c>
      <c r="C67" s="3">
        <v>2</v>
      </c>
      <c r="D67" s="55" t="s">
        <v>132</v>
      </c>
      <c r="E67" s="186">
        <f t="shared" si="0"/>
        <v>0.5</v>
      </c>
      <c r="F67" s="187">
        <f t="shared" si="1"/>
        <v>60</v>
      </c>
      <c r="G67" s="188">
        <v>0.5</v>
      </c>
      <c r="H67" s="189"/>
      <c r="I67" s="190" t="str">
        <f t="shared" si="2"/>
        <v/>
      </c>
      <c r="J67" s="189"/>
      <c r="K67" s="190" t="str">
        <f t="shared" si="3"/>
        <v/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customHeight="1" x14ac:dyDescent="0.2">
      <c r="A68" s="355">
        <v>65</v>
      </c>
      <c r="B68" s="56" t="s">
        <v>182</v>
      </c>
      <c r="C68" s="3">
        <v>2</v>
      </c>
      <c r="D68" s="55" t="s">
        <v>107</v>
      </c>
      <c r="E68" s="186">
        <f t="shared" ref="E68:E109" si="13">SUM(G68,I68,K68,M68,O68,Q68,S68,U68,W68,Y68,AA68,AC68)</f>
        <v>0.5</v>
      </c>
      <c r="F68" s="187">
        <f t="shared" ref="F68:F109" si="14">RANK(E68,$E$4:$E$109)</f>
        <v>60</v>
      </c>
      <c r="G68" s="188">
        <v>0.5</v>
      </c>
      <c r="H68" s="189"/>
      <c r="I68" s="190" t="str">
        <f t="shared" ref="I68:I109" si="15">IF(H68="","",VLOOKUP(H68,H$117:I$137,2))</f>
        <v/>
      </c>
      <c r="J68" s="189"/>
      <c r="K68" s="190" t="str">
        <f t="shared" ref="K68:K109" si="16">IF(J68="","",VLOOKUP(J68,J$117:K$137,2))</f>
        <v/>
      </c>
      <c r="L68" s="189"/>
      <c r="M68" s="190" t="str">
        <f t="shared" ref="M68:M109" si="17">IF(L68="","",VLOOKUP(L68,L$117:M$137,2))</f>
        <v/>
      </c>
      <c r="N68" s="189"/>
      <c r="O68" s="190" t="str">
        <f t="shared" ref="O68:O109" si="18">IF(N68="","",VLOOKUP(N68,N$117:O$139,2))</f>
        <v/>
      </c>
      <c r="P68" s="189"/>
      <c r="Q68" s="190" t="str">
        <f t="shared" ref="Q68:Q109" si="19">IF(P68="","",VLOOKUP(P68,P$117:Q$137,2))</f>
        <v/>
      </c>
      <c r="R68" s="189"/>
      <c r="S68" s="190" t="str">
        <f t="shared" ref="S68:S109" si="20">IF(R68="","",VLOOKUP(R68,R$117:S$139,2))</f>
        <v/>
      </c>
      <c r="T68" s="189"/>
      <c r="U68" s="190" t="str">
        <f t="shared" ref="U68:U109" si="21">IF(T68="","",VLOOKUP(T68,T$117:U$137,2))</f>
        <v/>
      </c>
      <c r="V68" s="189"/>
      <c r="W68" s="190" t="str">
        <f t="shared" ref="W68:W109" si="22">IF(V68="","",VLOOKUP(V68,V$117:W$137,2))</f>
        <v/>
      </c>
      <c r="X68" s="189"/>
      <c r="Y68" s="190" t="str">
        <f t="shared" ref="Y68:Y109" si="23">IF(X68="","",VLOOKUP(X68,X$117:Y$139,2))</f>
        <v/>
      </c>
      <c r="Z68" s="189"/>
      <c r="AA68" s="190" t="str">
        <f t="shared" ref="AA68:AA109" si="24">IF(Z68="","",VLOOKUP(Z68,Z$117:AA$137,2))</f>
        <v/>
      </c>
      <c r="AB68" s="189"/>
      <c r="AC68" s="190" t="str">
        <f t="shared" ref="AC68:AC109" si="25">IF(AB68="","",VLOOKUP(AB68,AB$117:AC$137,2))</f>
        <v/>
      </c>
    </row>
    <row r="69" spans="1:29" ht="15.9" hidden="1" customHeight="1" x14ac:dyDescent="0.2">
      <c r="A69" s="356">
        <v>66</v>
      </c>
      <c r="B69" s="57" t="s">
        <v>183</v>
      </c>
      <c r="C69" s="3">
        <v>3</v>
      </c>
      <c r="D69" s="55" t="s">
        <v>107</v>
      </c>
      <c r="E69" s="186">
        <f t="shared" si="13"/>
        <v>0.5</v>
      </c>
      <c r="F69" s="187">
        <f t="shared" si="14"/>
        <v>60</v>
      </c>
      <c r="G69" s="188">
        <v>0.5</v>
      </c>
      <c r="H69" s="189"/>
      <c r="I69" s="190" t="str">
        <f t="shared" si="15"/>
        <v/>
      </c>
      <c r="J69" s="189"/>
      <c r="K69" s="190" t="str">
        <f t="shared" si="16"/>
        <v/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hidden="1" customHeight="1" x14ac:dyDescent="0.2">
      <c r="A70" s="355">
        <v>67</v>
      </c>
      <c r="B70" s="57" t="s">
        <v>190</v>
      </c>
      <c r="C70" s="3">
        <v>3</v>
      </c>
      <c r="D70" s="55" t="s">
        <v>134</v>
      </c>
      <c r="E70" s="186">
        <f t="shared" si="13"/>
        <v>0.5</v>
      </c>
      <c r="F70" s="187">
        <f t="shared" si="14"/>
        <v>60</v>
      </c>
      <c r="G70" s="188">
        <v>0.5</v>
      </c>
      <c r="H70" s="189"/>
      <c r="I70" s="190" t="str">
        <f t="shared" si="15"/>
        <v/>
      </c>
      <c r="J70" s="189"/>
      <c r="K70" s="190" t="str">
        <f t="shared" si="16"/>
        <v/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hidden="1" customHeight="1" x14ac:dyDescent="0.2">
      <c r="A71" s="356">
        <v>68</v>
      </c>
      <c r="B71" s="54" t="s">
        <v>302</v>
      </c>
      <c r="C71" s="3">
        <v>3</v>
      </c>
      <c r="D71" s="55" t="s">
        <v>218</v>
      </c>
      <c r="E71" s="186">
        <f t="shared" si="13"/>
        <v>0.5</v>
      </c>
      <c r="F71" s="187">
        <f t="shared" si="14"/>
        <v>60</v>
      </c>
      <c r="G71" s="188">
        <v>0.5</v>
      </c>
      <c r="H71" s="189"/>
      <c r="I71" s="190" t="str">
        <f t="shared" si="15"/>
        <v/>
      </c>
      <c r="J71" s="189"/>
      <c r="K71" s="190" t="str">
        <f t="shared" si="16"/>
        <v/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customHeight="1" x14ac:dyDescent="0.2">
      <c r="A72" s="355">
        <v>69</v>
      </c>
      <c r="B72" s="57" t="s">
        <v>303</v>
      </c>
      <c r="C72" s="3">
        <v>2</v>
      </c>
      <c r="D72" s="55" t="s">
        <v>219</v>
      </c>
      <c r="E72" s="186">
        <f t="shared" si="13"/>
        <v>0.5</v>
      </c>
      <c r="F72" s="187">
        <f t="shared" si="14"/>
        <v>60</v>
      </c>
      <c r="G72" s="188">
        <v>0.5</v>
      </c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hidden="1" customHeight="1" x14ac:dyDescent="0.2">
      <c r="A73" s="356">
        <v>70</v>
      </c>
      <c r="B73" s="54" t="s">
        <v>304</v>
      </c>
      <c r="C73" s="3">
        <v>3</v>
      </c>
      <c r="D73" s="55" t="s">
        <v>96</v>
      </c>
      <c r="E73" s="186">
        <f t="shared" si="13"/>
        <v>0.5</v>
      </c>
      <c r="F73" s="187">
        <f t="shared" si="14"/>
        <v>60</v>
      </c>
      <c r="G73" s="188">
        <v>0.5</v>
      </c>
      <c r="H73" s="189"/>
      <c r="I73" s="190" t="str">
        <f t="shared" si="15"/>
        <v/>
      </c>
      <c r="J73" s="189"/>
      <c r="K73" s="190" t="str">
        <f t="shared" si="16"/>
        <v/>
      </c>
      <c r="L73" s="189"/>
      <c r="M73" s="190" t="str">
        <f t="shared" si="17"/>
        <v/>
      </c>
      <c r="N73" s="189"/>
      <c r="O73" s="190" t="str">
        <f t="shared" si="18"/>
        <v/>
      </c>
      <c r="P73" s="189"/>
      <c r="Q73" s="190" t="str">
        <f t="shared" si="19"/>
        <v/>
      </c>
      <c r="R73" s="189"/>
      <c r="S73" s="190" t="str">
        <f t="shared" si="20"/>
        <v/>
      </c>
      <c r="T73" s="189"/>
      <c r="U73" s="190" t="str">
        <f t="shared" si="21"/>
        <v/>
      </c>
      <c r="V73" s="189"/>
      <c r="W73" s="190" t="str">
        <f t="shared" si="22"/>
        <v/>
      </c>
      <c r="X73" s="189"/>
      <c r="Y73" s="190" t="str">
        <f t="shared" si="23"/>
        <v/>
      </c>
      <c r="Z73" s="189"/>
      <c r="AA73" s="190" t="str">
        <f t="shared" si="24"/>
        <v/>
      </c>
      <c r="AB73" s="189"/>
      <c r="AC73" s="190" t="str">
        <f t="shared" si="25"/>
        <v/>
      </c>
    </row>
    <row r="74" spans="1:29" ht="15.9" customHeight="1" x14ac:dyDescent="0.2">
      <c r="A74" s="355">
        <v>71</v>
      </c>
      <c r="B74" s="62" t="s">
        <v>305</v>
      </c>
      <c r="C74" s="60">
        <v>2</v>
      </c>
      <c r="D74" s="61" t="s">
        <v>445</v>
      </c>
      <c r="E74" s="191">
        <f t="shared" si="13"/>
        <v>0.5</v>
      </c>
      <c r="F74" s="192">
        <f t="shared" si="14"/>
        <v>60</v>
      </c>
      <c r="G74" s="193">
        <v>0.5</v>
      </c>
      <c r="H74" s="194"/>
      <c r="I74" s="195" t="str">
        <f t="shared" si="15"/>
        <v/>
      </c>
      <c r="J74" s="194"/>
      <c r="K74" s="195" t="str">
        <f t="shared" si="16"/>
        <v/>
      </c>
      <c r="L74" s="194"/>
      <c r="M74" s="195" t="str">
        <f t="shared" si="17"/>
        <v/>
      </c>
      <c r="N74" s="194"/>
      <c r="O74" s="195" t="str">
        <f t="shared" si="18"/>
        <v/>
      </c>
      <c r="P74" s="194"/>
      <c r="Q74" s="195" t="str">
        <f t="shared" si="19"/>
        <v/>
      </c>
      <c r="R74" s="194"/>
      <c r="S74" s="195" t="str">
        <f t="shared" si="20"/>
        <v/>
      </c>
      <c r="T74" s="194"/>
      <c r="U74" s="195" t="str">
        <f t="shared" si="21"/>
        <v/>
      </c>
      <c r="V74" s="194"/>
      <c r="W74" s="195" t="str">
        <f t="shared" si="22"/>
        <v/>
      </c>
      <c r="X74" s="194"/>
      <c r="Y74" s="195" t="str">
        <f t="shared" si="23"/>
        <v/>
      </c>
      <c r="Z74" s="194"/>
      <c r="AA74" s="195" t="str">
        <f t="shared" si="24"/>
        <v/>
      </c>
      <c r="AB74" s="194"/>
      <c r="AC74" s="195" t="str">
        <f t="shared" si="25"/>
        <v/>
      </c>
    </row>
    <row r="75" spans="1:29" ht="15.9" customHeight="1" x14ac:dyDescent="0.2">
      <c r="A75" s="356">
        <v>72</v>
      </c>
      <c r="B75" s="56" t="s">
        <v>306</v>
      </c>
      <c r="C75" s="3">
        <v>2</v>
      </c>
      <c r="D75" s="55" t="s">
        <v>446</v>
      </c>
      <c r="E75" s="186">
        <f t="shared" si="13"/>
        <v>0.5</v>
      </c>
      <c r="F75" s="187">
        <f t="shared" si="14"/>
        <v>60</v>
      </c>
      <c r="G75" s="193" cm="1">
        <f t="array" ref="G75">_xlfn.IFS(C75=3,1/2,C75=2,1/2,C75=1,1,TRUE,0)</f>
        <v>0.5</v>
      </c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customHeight="1" x14ac:dyDescent="0.2">
      <c r="A76" s="355">
        <v>73</v>
      </c>
      <c r="B76" s="57" t="s">
        <v>307</v>
      </c>
      <c r="C76" s="3">
        <v>2</v>
      </c>
      <c r="D76" s="55" t="s">
        <v>446</v>
      </c>
      <c r="E76" s="186">
        <f t="shared" si="13"/>
        <v>0.5</v>
      </c>
      <c r="F76" s="187">
        <f t="shared" si="14"/>
        <v>60</v>
      </c>
      <c r="G76" s="193" cm="1">
        <f t="array" ref="G76">_xlfn.IFS(C76=3,1/2,C76=2,1/2,C76=1,1,TRUE,0)</f>
        <v>0.5</v>
      </c>
      <c r="H76" s="189"/>
      <c r="I76" s="190" t="str">
        <f t="shared" si="15"/>
        <v/>
      </c>
      <c r="J76" s="189"/>
      <c r="K76" s="190" t="str">
        <f t="shared" si="16"/>
        <v/>
      </c>
      <c r="L76" s="189"/>
      <c r="M76" s="190" t="str">
        <f t="shared" si="17"/>
        <v/>
      </c>
      <c r="N76" s="189"/>
      <c r="O76" s="190" t="str">
        <f t="shared" si="18"/>
        <v/>
      </c>
      <c r="P76" s="189"/>
      <c r="Q76" s="190" t="str">
        <f t="shared" si="19"/>
        <v/>
      </c>
      <c r="R76" s="189"/>
      <c r="S76" s="190" t="str">
        <f t="shared" si="20"/>
        <v/>
      </c>
      <c r="T76" s="189"/>
      <c r="U76" s="190" t="str">
        <f t="shared" si="21"/>
        <v/>
      </c>
      <c r="V76" s="189"/>
      <c r="W76" s="190" t="str">
        <f t="shared" si="22"/>
        <v/>
      </c>
      <c r="X76" s="189"/>
      <c r="Y76" s="190" t="str">
        <f t="shared" si="23"/>
        <v/>
      </c>
      <c r="Z76" s="189"/>
      <c r="AA76" s="190" t="str">
        <f t="shared" si="24"/>
        <v/>
      </c>
      <c r="AB76" s="189"/>
      <c r="AC76" s="190" t="str">
        <f t="shared" si="25"/>
        <v/>
      </c>
    </row>
    <row r="77" spans="1:29" ht="15.9" hidden="1" customHeight="1" x14ac:dyDescent="0.2">
      <c r="A77" s="356">
        <v>74</v>
      </c>
      <c r="B77" s="54" t="s">
        <v>126</v>
      </c>
      <c r="C77" s="3">
        <v>3</v>
      </c>
      <c r="D77" s="55" t="s">
        <v>108</v>
      </c>
      <c r="E77" s="186">
        <f t="shared" si="13"/>
        <v>0.375</v>
      </c>
      <c r="F77" s="187">
        <f t="shared" si="14"/>
        <v>74</v>
      </c>
      <c r="G77" s="193">
        <v>0.375</v>
      </c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hidden="1" customHeight="1" x14ac:dyDescent="0.2">
      <c r="A78" s="355">
        <v>75</v>
      </c>
      <c r="B78" s="57" t="s">
        <v>131</v>
      </c>
      <c r="C78" s="3">
        <v>3</v>
      </c>
      <c r="D78" s="61" t="s">
        <v>107</v>
      </c>
      <c r="E78" s="186">
        <f t="shared" si="13"/>
        <v>0.25</v>
      </c>
      <c r="F78" s="187">
        <f t="shared" si="14"/>
        <v>75</v>
      </c>
      <c r="G78" s="193">
        <v>0.25</v>
      </c>
      <c r="H78" s="189"/>
      <c r="I78" s="190" t="str">
        <f t="shared" si="15"/>
        <v/>
      </c>
      <c r="J78" s="189"/>
      <c r="K78" s="190" t="str">
        <f t="shared" si="16"/>
        <v/>
      </c>
      <c r="L78" s="189"/>
      <c r="M78" s="190" t="str">
        <f t="shared" si="17"/>
        <v/>
      </c>
      <c r="N78" s="189"/>
      <c r="O78" s="190" t="str">
        <f t="shared" si="18"/>
        <v/>
      </c>
      <c r="P78" s="189"/>
      <c r="Q78" s="190" t="str">
        <f t="shared" si="19"/>
        <v/>
      </c>
      <c r="R78" s="189"/>
      <c r="S78" s="190" t="str">
        <f t="shared" si="20"/>
        <v/>
      </c>
      <c r="T78" s="189"/>
      <c r="U78" s="190" t="str">
        <f t="shared" si="21"/>
        <v/>
      </c>
      <c r="V78" s="189"/>
      <c r="W78" s="190" t="str">
        <f t="shared" si="22"/>
        <v/>
      </c>
      <c r="X78" s="189"/>
      <c r="Y78" s="190" t="str">
        <f t="shared" si="23"/>
        <v/>
      </c>
      <c r="Z78" s="189"/>
      <c r="AA78" s="190" t="str">
        <f t="shared" si="24"/>
        <v/>
      </c>
      <c r="AB78" s="189"/>
      <c r="AC78" s="190" t="str">
        <f t="shared" si="25"/>
        <v/>
      </c>
    </row>
    <row r="79" spans="1:29" ht="15.9" hidden="1" customHeight="1" thickBot="1" x14ac:dyDescent="0.25">
      <c r="A79" s="357">
        <v>76</v>
      </c>
      <c r="B79" s="358" t="s">
        <v>129</v>
      </c>
      <c r="C79" s="352">
        <v>3</v>
      </c>
      <c r="D79" s="359" t="s">
        <v>130</v>
      </c>
      <c r="E79" s="360">
        <f t="shared" si="13"/>
        <v>0.25</v>
      </c>
      <c r="F79" s="361">
        <f t="shared" si="14"/>
        <v>75</v>
      </c>
      <c r="G79" s="362">
        <v>0.25</v>
      </c>
      <c r="H79" s="353"/>
      <c r="I79" s="363" t="str">
        <f t="shared" si="15"/>
        <v/>
      </c>
      <c r="J79" s="353"/>
      <c r="K79" s="363" t="str">
        <f t="shared" si="16"/>
        <v/>
      </c>
      <c r="L79" s="353"/>
      <c r="M79" s="363" t="str">
        <f t="shared" si="17"/>
        <v/>
      </c>
      <c r="N79" s="353"/>
      <c r="O79" s="363" t="str">
        <f t="shared" si="18"/>
        <v/>
      </c>
      <c r="P79" s="353"/>
      <c r="Q79" s="363" t="str">
        <f t="shared" si="19"/>
        <v/>
      </c>
      <c r="R79" s="353"/>
      <c r="S79" s="363" t="str">
        <f t="shared" si="20"/>
        <v/>
      </c>
      <c r="T79" s="353"/>
      <c r="U79" s="363" t="str">
        <f t="shared" si="21"/>
        <v/>
      </c>
      <c r="V79" s="353"/>
      <c r="W79" s="363" t="str">
        <f t="shared" si="22"/>
        <v/>
      </c>
      <c r="X79" s="353"/>
      <c r="Y79" s="363" t="str">
        <f t="shared" si="23"/>
        <v/>
      </c>
      <c r="Z79" s="353"/>
      <c r="AA79" s="363" t="str">
        <f t="shared" si="24"/>
        <v/>
      </c>
      <c r="AB79" s="353"/>
      <c r="AC79" s="363" t="str">
        <f t="shared" si="25"/>
        <v/>
      </c>
    </row>
    <row r="80" spans="1:29" ht="15.9" hidden="1" customHeight="1" x14ac:dyDescent="0.2">
      <c r="A80" s="344">
        <v>77</v>
      </c>
      <c r="B80" s="62"/>
      <c r="C80" s="60"/>
      <c r="D80" s="61"/>
      <c r="E80" s="191">
        <f t="shared" si="13"/>
        <v>0</v>
      </c>
      <c r="F80" s="192">
        <f t="shared" si="14"/>
        <v>77</v>
      </c>
      <c r="G80" s="193"/>
      <c r="H80" s="194"/>
      <c r="I80" s="195" t="str">
        <f t="shared" si="15"/>
        <v/>
      </c>
      <c r="J80" s="194"/>
      <c r="K80" s="195" t="str">
        <f t="shared" si="16"/>
        <v/>
      </c>
      <c r="L80" s="194"/>
      <c r="M80" s="195" t="str">
        <f t="shared" si="17"/>
        <v/>
      </c>
      <c r="N80" s="194"/>
      <c r="O80" s="195" t="str">
        <f t="shared" si="18"/>
        <v/>
      </c>
      <c r="P80" s="194"/>
      <c r="Q80" s="195" t="str">
        <f t="shared" si="19"/>
        <v/>
      </c>
      <c r="R80" s="194"/>
      <c r="S80" s="195" t="str">
        <f t="shared" si="20"/>
        <v/>
      </c>
      <c r="T80" s="194"/>
      <c r="U80" s="195" t="str">
        <f t="shared" si="21"/>
        <v/>
      </c>
      <c r="V80" s="194"/>
      <c r="W80" s="195" t="str">
        <f t="shared" si="22"/>
        <v/>
      </c>
      <c r="X80" s="194"/>
      <c r="Y80" s="195" t="str">
        <f t="shared" si="23"/>
        <v/>
      </c>
      <c r="Z80" s="194"/>
      <c r="AA80" s="195" t="str">
        <f t="shared" si="24"/>
        <v/>
      </c>
      <c r="AB80" s="194"/>
      <c r="AC80" s="195" t="str">
        <f t="shared" si="25"/>
        <v/>
      </c>
    </row>
    <row r="81" spans="1:29" ht="15.9" hidden="1" customHeight="1" x14ac:dyDescent="0.2">
      <c r="A81" s="345">
        <v>78</v>
      </c>
      <c r="B81" s="54"/>
      <c r="C81" s="3"/>
      <c r="D81" s="55"/>
      <c r="E81" s="186">
        <f t="shared" si="13"/>
        <v>0</v>
      </c>
      <c r="F81" s="187">
        <f t="shared" si="14"/>
        <v>77</v>
      </c>
      <c r="G81" s="188"/>
      <c r="H81" s="189"/>
      <c r="I81" s="190" t="str">
        <f t="shared" si="15"/>
        <v/>
      </c>
      <c r="J81" s="189"/>
      <c r="K81" s="190" t="str">
        <f t="shared" si="16"/>
        <v/>
      </c>
      <c r="L81" s="189"/>
      <c r="M81" s="190" t="str">
        <f t="shared" si="17"/>
        <v/>
      </c>
      <c r="N81" s="189"/>
      <c r="O81" s="190" t="str">
        <f t="shared" si="18"/>
        <v/>
      </c>
      <c r="P81" s="189"/>
      <c r="Q81" s="190" t="str">
        <f t="shared" si="19"/>
        <v/>
      </c>
      <c r="R81" s="189"/>
      <c r="S81" s="190" t="str">
        <f t="shared" si="20"/>
        <v/>
      </c>
      <c r="T81" s="189"/>
      <c r="U81" s="190" t="str">
        <f t="shared" si="21"/>
        <v/>
      </c>
      <c r="V81" s="189"/>
      <c r="W81" s="190" t="str">
        <f t="shared" si="22"/>
        <v/>
      </c>
      <c r="X81" s="189"/>
      <c r="Y81" s="190" t="str">
        <f t="shared" si="23"/>
        <v/>
      </c>
      <c r="Z81" s="189"/>
      <c r="AA81" s="190" t="str">
        <f t="shared" si="24"/>
        <v/>
      </c>
      <c r="AB81" s="189"/>
      <c r="AC81" s="190" t="str">
        <f t="shared" si="25"/>
        <v/>
      </c>
    </row>
    <row r="82" spans="1:29" ht="15.9" hidden="1" customHeight="1" x14ac:dyDescent="0.2">
      <c r="A82" s="344">
        <v>79</v>
      </c>
      <c r="B82" s="54"/>
      <c r="C82" s="3"/>
      <c r="D82" s="55"/>
      <c r="E82" s="186">
        <f t="shared" si="13"/>
        <v>0</v>
      </c>
      <c r="F82" s="187">
        <f t="shared" si="14"/>
        <v>77</v>
      </c>
      <c r="G82" s="188"/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hidden="1" customHeight="1" x14ac:dyDescent="0.2">
      <c r="A83" s="345">
        <v>80</v>
      </c>
      <c r="B83" s="54"/>
      <c r="C83" s="3"/>
      <c r="D83" s="55"/>
      <c r="E83" s="186">
        <f t="shared" si="13"/>
        <v>0</v>
      </c>
      <c r="F83" s="187">
        <f t="shared" si="14"/>
        <v>77</v>
      </c>
      <c r="G83" s="188"/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hidden="1" customHeight="1" x14ac:dyDescent="0.2">
      <c r="A84" s="344">
        <v>81</v>
      </c>
      <c r="B84" s="54"/>
      <c r="C84" s="3"/>
      <c r="D84" s="55"/>
      <c r="E84" s="186">
        <f t="shared" si="13"/>
        <v>0</v>
      </c>
      <c r="F84" s="187">
        <f t="shared" si="14"/>
        <v>77</v>
      </c>
      <c r="G84" s="188"/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hidden="1" customHeight="1" x14ac:dyDescent="0.2">
      <c r="A85" s="345">
        <v>82</v>
      </c>
      <c r="B85" s="54"/>
      <c r="C85" s="3"/>
      <c r="D85" s="55"/>
      <c r="E85" s="186">
        <f t="shared" si="13"/>
        <v>0</v>
      </c>
      <c r="F85" s="187">
        <f t="shared" si="14"/>
        <v>77</v>
      </c>
      <c r="G85" s="188"/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hidden="1" customHeight="1" x14ac:dyDescent="0.2">
      <c r="A86" s="344">
        <v>83</v>
      </c>
      <c r="B86" s="54"/>
      <c r="C86" s="3"/>
      <c r="D86" s="55"/>
      <c r="E86" s="186">
        <f t="shared" si="13"/>
        <v>0</v>
      </c>
      <c r="F86" s="187">
        <f t="shared" si="14"/>
        <v>77</v>
      </c>
      <c r="G86" s="188"/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hidden="1" customHeight="1" x14ac:dyDescent="0.2">
      <c r="A87" s="345">
        <v>84</v>
      </c>
      <c r="B87" s="54"/>
      <c r="C87" s="3"/>
      <c r="D87" s="55"/>
      <c r="E87" s="186">
        <f t="shared" si="13"/>
        <v>0</v>
      </c>
      <c r="F87" s="187">
        <f t="shared" si="14"/>
        <v>77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hidden="1" customHeight="1" x14ac:dyDescent="0.2">
      <c r="A88" s="344">
        <v>85</v>
      </c>
      <c r="B88" s="54"/>
      <c r="C88" s="3"/>
      <c r="D88" s="55"/>
      <c r="E88" s="186">
        <f t="shared" si="13"/>
        <v>0</v>
      </c>
      <c r="F88" s="187">
        <f t="shared" si="14"/>
        <v>77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hidden="1" customHeight="1" x14ac:dyDescent="0.2">
      <c r="A89" s="345">
        <v>86</v>
      </c>
      <c r="B89" s="54"/>
      <c r="C89" s="3"/>
      <c r="D89" s="55"/>
      <c r="E89" s="186">
        <f t="shared" si="13"/>
        <v>0</v>
      </c>
      <c r="F89" s="187">
        <f t="shared" si="14"/>
        <v>77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hidden="1" customHeight="1" x14ac:dyDescent="0.2">
      <c r="A90" s="344">
        <v>87</v>
      </c>
      <c r="B90" s="54"/>
      <c r="C90" s="58"/>
      <c r="D90" s="65"/>
      <c r="E90" s="186">
        <f t="shared" si="13"/>
        <v>0</v>
      </c>
      <c r="F90" s="187">
        <f t="shared" si="14"/>
        <v>77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hidden="1" customHeight="1" x14ac:dyDescent="0.2">
      <c r="A91" s="345">
        <v>88</v>
      </c>
      <c r="B91" s="54"/>
      <c r="C91" s="3"/>
      <c r="D91" s="55"/>
      <c r="E91" s="186">
        <f t="shared" si="13"/>
        <v>0</v>
      </c>
      <c r="F91" s="187">
        <f t="shared" si="14"/>
        <v>77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hidden="1" customHeight="1" x14ac:dyDescent="0.2">
      <c r="A92" s="344">
        <v>89</v>
      </c>
      <c r="B92" s="54"/>
      <c r="C92" s="3"/>
      <c r="D92" s="55"/>
      <c r="E92" s="186">
        <f t="shared" si="13"/>
        <v>0</v>
      </c>
      <c r="F92" s="187">
        <f t="shared" si="14"/>
        <v>77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hidden="1" customHeight="1" x14ac:dyDescent="0.2">
      <c r="A93" s="345">
        <v>90</v>
      </c>
      <c r="B93" s="54"/>
      <c r="C93" s="3"/>
      <c r="D93" s="55"/>
      <c r="E93" s="186">
        <f t="shared" si="13"/>
        <v>0</v>
      </c>
      <c r="F93" s="187">
        <f t="shared" si="14"/>
        <v>77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hidden="1" customHeight="1" x14ac:dyDescent="0.2">
      <c r="A94" s="344">
        <v>91</v>
      </c>
      <c r="B94" s="54"/>
      <c r="C94" s="3"/>
      <c r="D94" s="55"/>
      <c r="E94" s="186">
        <f t="shared" si="13"/>
        <v>0</v>
      </c>
      <c r="F94" s="187">
        <f t="shared" si="14"/>
        <v>77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hidden="1" customHeight="1" x14ac:dyDescent="0.2">
      <c r="A95" s="345">
        <v>92</v>
      </c>
      <c r="B95" s="57"/>
      <c r="C95" s="3"/>
      <c r="D95" s="55"/>
      <c r="E95" s="186">
        <f t="shared" si="13"/>
        <v>0</v>
      </c>
      <c r="F95" s="187">
        <f t="shared" si="14"/>
        <v>77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hidden="1" customHeight="1" x14ac:dyDescent="0.2">
      <c r="A96" s="344">
        <v>93</v>
      </c>
      <c r="B96" s="57"/>
      <c r="C96" s="3"/>
      <c r="D96" s="55"/>
      <c r="E96" s="186">
        <f t="shared" si="13"/>
        <v>0</v>
      </c>
      <c r="F96" s="187">
        <f t="shared" si="14"/>
        <v>77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hidden="1" customHeight="1" x14ac:dyDescent="0.2">
      <c r="A97" s="345">
        <v>94</v>
      </c>
      <c r="B97" s="57"/>
      <c r="C97" s="3"/>
      <c r="D97" s="55"/>
      <c r="E97" s="186">
        <f t="shared" si="13"/>
        <v>0</v>
      </c>
      <c r="F97" s="187">
        <f t="shared" si="14"/>
        <v>77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hidden="1" customHeight="1" x14ac:dyDescent="0.2">
      <c r="A98" s="344">
        <v>95</v>
      </c>
      <c r="B98" s="57"/>
      <c r="C98" s="3"/>
      <c r="D98" s="55"/>
      <c r="E98" s="186">
        <f t="shared" si="13"/>
        <v>0</v>
      </c>
      <c r="F98" s="187">
        <f t="shared" si="14"/>
        <v>77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hidden="1" customHeight="1" x14ac:dyDescent="0.2">
      <c r="A99" s="345">
        <v>96</v>
      </c>
      <c r="B99" s="56"/>
      <c r="C99" s="3"/>
      <c r="D99" s="55"/>
      <c r="E99" s="186">
        <f t="shared" si="13"/>
        <v>0</v>
      </c>
      <c r="F99" s="187">
        <f t="shared" si="14"/>
        <v>77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hidden="1" customHeight="1" x14ac:dyDescent="0.2">
      <c r="A100" s="344">
        <v>97</v>
      </c>
      <c r="B100" s="57"/>
      <c r="C100" s="3"/>
      <c r="D100" s="55"/>
      <c r="E100" s="186">
        <f t="shared" si="13"/>
        <v>0</v>
      </c>
      <c r="F100" s="187">
        <f t="shared" si="14"/>
        <v>77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hidden="1" customHeight="1" x14ac:dyDescent="0.2">
      <c r="A101" s="345">
        <v>98</v>
      </c>
      <c r="B101" s="57"/>
      <c r="C101" s="3"/>
      <c r="D101" s="55"/>
      <c r="E101" s="186">
        <f t="shared" si="13"/>
        <v>0</v>
      </c>
      <c r="F101" s="187">
        <f t="shared" si="14"/>
        <v>77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hidden="1" customHeight="1" x14ac:dyDescent="0.2">
      <c r="A102" s="344">
        <v>99</v>
      </c>
      <c r="B102" s="57"/>
      <c r="C102" s="3"/>
      <c r="D102" s="55"/>
      <c r="E102" s="186">
        <f t="shared" si="13"/>
        <v>0</v>
      </c>
      <c r="F102" s="187">
        <f t="shared" si="14"/>
        <v>77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hidden="1" customHeight="1" x14ac:dyDescent="0.2">
      <c r="A103" s="345">
        <v>100</v>
      </c>
      <c r="B103" s="57"/>
      <c r="C103" s="3"/>
      <c r="D103" s="55"/>
      <c r="E103" s="186">
        <f t="shared" si="13"/>
        <v>0</v>
      </c>
      <c r="F103" s="187">
        <f t="shared" si="14"/>
        <v>77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hidden="1" customHeight="1" x14ac:dyDescent="0.2">
      <c r="A104" s="344">
        <v>101</v>
      </c>
      <c r="B104" s="57"/>
      <c r="C104" s="3"/>
      <c r="D104" s="55"/>
      <c r="E104" s="186">
        <f t="shared" si="13"/>
        <v>0</v>
      </c>
      <c r="F104" s="187">
        <f t="shared" si="14"/>
        <v>77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hidden="1" customHeight="1" x14ac:dyDescent="0.2">
      <c r="A105" s="345">
        <v>102</v>
      </c>
      <c r="B105" s="57"/>
      <c r="C105" s="3"/>
      <c r="D105" s="55"/>
      <c r="E105" s="186">
        <f t="shared" si="13"/>
        <v>0</v>
      </c>
      <c r="F105" s="187">
        <f t="shared" si="14"/>
        <v>77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hidden="1" customHeight="1" x14ac:dyDescent="0.2">
      <c r="A106" s="344">
        <v>103</v>
      </c>
      <c r="B106" s="57"/>
      <c r="C106" s="3"/>
      <c r="D106" s="55"/>
      <c r="E106" s="186">
        <f t="shared" si="13"/>
        <v>0</v>
      </c>
      <c r="F106" s="187">
        <f t="shared" si="14"/>
        <v>77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hidden="1" customHeight="1" x14ac:dyDescent="0.2">
      <c r="A107" s="345">
        <v>104</v>
      </c>
      <c r="B107" s="54"/>
      <c r="C107" s="3"/>
      <c r="D107" s="55"/>
      <c r="E107" s="186">
        <f t="shared" si="13"/>
        <v>0</v>
      </c>
      <c r="F107" s="187">
        <f t="shared" si="14"/>
        <v>77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hidden="1" customHeight="1" x14ac:dyDescent="0.2">
      <c r="A108" s="344">
        <v>105</v>
      </c>
      <c r="B108" s="54"/>
      <c r="C108" s="3"/>
      <c r="D108" s="55"/>
      <c r="E108" s="186">
        <f t="shared" si="13"/>
        <v>0</v>
      </c>
      <c r="F108" s="187">
        <f t="shared" si="14"/>
        <v>77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hidden="1" customHeight="1" x14ac:dyDescent="0.2">
      <c r="A109" s="345">
        <v>106</v>
      </c>
      <c r="B109" s="54"/>
      <c r="C109" s="3"/>
      <c r="D109" s="55"/>
      <c r="E109" s="186">
        <f t="shared" si="13"/>
        <v>0</v>
      </c>
      <c r="F109" s="187">
        <f t="shared" si="14"/>
        <v>77</v>
      </c>
      <c r="G109" s="188"/>
      <c r="H109" s="189"/>
      <c r="I109" s="190" t="str">
        <f t="shared" si="15"/>
        <v/>
      </c>
      <c r="J109" s="189"/>
      <c r="K109" s="190" t="str">
        <f t="shared" si="16"/>
        <v/>
      </c>
      <c r="L109" s="189"/>
      <c r="M109" s="190" t="str">
        <f t="shared" si="17"/>
        <v/>
      </c>
      <c r="N109" s="189"/>
      <c r="O109" s="190" t="str">
        <f t="shared" si="18"/>
        <v/>
      </c>
      <c r="P109" s="189"/>
      <c r="Q109" s="190" t="str">
        <f t="shared" si="19"/>
        <v/>
      </c>
      <c r="R109" s="189"/>
      <c r="S109" s="190" t="str">
        <f t="shared" si="20"/>
        <v/>
      </c>
      <c r="T109" s="189"/>
      <c r="U109" s="190" t="str">
        <f t="shared" si="21"/>
        <v/>
      </c>
      <c r="V109" s="189"/>
      <c r="W109" s="190" t="str">
        <f t="shared" si="22"/>
        <v/>
      </c>
      <c r="X109" s="189"/>
      <c r="Y109" s="190" t="str">
        <f t="shared" si="23"/>
        <v/>
      </c>
      <c r="Z109" s="189"/>
      <c r="AA109" s="190" t="str">
        <f t="shared" si="24"/>
        <v/>
      </c>
      <c r="AB109" s="189"/>
      <c r="AC109" s="190" t="str">
        <f t="shared" si="25"/>
        <v/>
      </c>
    </row>
    <row r="110" spans="1:29" ht="15.9" hidden="1" customHeight="1" x14ac:dyDescent="0.2">
      <c r="A110" s="207"/>
      <c r="B110" s="66"/>
      <c r="C110" s="2"/>
      <c r="D110" s="196"/>
      <c r="E110" s="197"/>
      <c r="F110" s="198"/>
      <c r="G110" s="199"/>
      <c r="H110" s="200"/>
      <c r="I110" s="201"/>
      <c r="J110" s="200"/>
      <c r="K110" s="201"/>
      <c r="L110" s="200"/>
      <c r="M110" s="201"/>
      <c r="N110" s="200"/>
      <c r="O110" s="201"/>
      <c r="P110" s="200"/>
      <c r="Q110" s="201"/>
      <c r="R110" s="200"/>
      <c r="S110" s="201"/>
      <c r="T110" s="200"/>
      <c r="U110" s="201"/>
      <c r="V110" s="200"/>
      <c r="W110" s="201"/>
      <c r="X110" s="200"/>
      <c r="Y110" s="201"/>
      <c r="Z110" s="200"/>
      <c r="AA110" s="201"/>
      <c r="AB110" s="200"/>
      <c r="AC110" s="201"/>
    </row>
    <row r="111" spans="1:29" ht="15.9" hidden="1" customHeight="1" x14ac:dyDescent="0.2">
      <c r="A111" s="207"/>
      <c r="B111" s="66"/>
      <c r="C111" s="2"/>
      <c r="D111" s="196"/>
      <c r="E111" s="197"/>
      <c r="F111" s="198"/>
      <c r="G111" s="199"/>
      <c r="H111" s="200"/>
      <c r="I111" s="201"/>
      <c r="J111" s="200"/>
      <c r="K111" s="201"/>
      <c r="L111" s="200"/>
      <c r="M111" s="201"/>
      <c r="N111" s="200"/>
      <c r="O111" s="201"/>
      <c r="P111" s="200"/>
      <c r="Q111" s="201"/>
      <c r="R111" s="200"/>
      <c r="S111" s="201"/>
      <c r="T111" s="200"/>
      <c r="U111" s="201"/>
      <c r="V111" s="200"/>
      <c r="W111" s="201"/>
      <c r="X111" s="200"/>
      <c r="Y111" s="201"/>
      <c r="Z111" s="200"/>
      <c r="AA111" s="201"/>
      <c r="AB111" s="200"/>
      <c r="AC111" s="201"/>
    </row>
    <row r="112" spans="1:29" hidden="1" x14ac:dyDescent="0.2">
      <c r="A112" s="207"/>
      <c r="C112" s="2"/>
      <c r="D112" s="196"/>
      <c r="E112" s="199"/>
      <c r="F112" s="202"/>
      <c r="G112" s="203"/>
      <c r="H112" s="200"/>
      <c r="I112" s="204"/>
      <c r="J112" s="200"/>
      <c r="K112" s="204"/>
      <c r="L112" s="205"/>
      <c r="M112" s="204"/>
      <c r="N112" s="200"/>
      <c r="O112" s="204"/>
      <c r="P112" s="200"/>
      <c r="Q112" s="204"/>
      <c r="R112" s="200"/>
      <c r="S112" s="204"/>
      <c r="T112" s="200"/>
      <c r="U112" s="204"/>
      <c r="V112" s="200"/>
      <c r="W112" s="204"/>
      <c r="X112" s="206"/>
      <c r="Y112" s="204"/>
      <c r="Z112" s="206"/>
      <c r="AA112" s="204"/>
      <c r="AB112" s="206"/>
      <c r="AC112" s="204"/>
    </row>
    <row r="113" spans="1:29" hidden="1" x14ac:dyDescent="0.2">
      <c r="A113" s="207"/>
      <c r="C113" s="2"/>
      <c r="D113" s="196"/>
      <c r="E113" s="199"/>
      <c r="F113" s="202"/>
      <c r="G113" s="203"/>
      <c r="H113" s="200"/>
      <c r="I113" s="204"/>
      <c r="J113" s="200"/>
      <c r="K113" s="204"/>
      <c r="L113" s="205"/>
      <c r="M113" s="204"/>
      <c r="N113" s="200"/>
      <c r="O113" s="204"/>
      <c r="P113" s="200"/>
      <c r="Q113" s="204"/>
      <c r="R113" s="200"/>
      <c r="S113" s="204"/>
      <c r="T113" s="200"/>
      <c r="U113" s="204"/>
      <c r="V113" s="200"/>
      <c r="W113" s="204"/>
      <c r="X113" s="206"/>
      <c r="Y113" s="204"/>
      <c r="Z113" s="206"/>
      <c r="AA113" s="204"/>
      <c r="AB113" s="206"/>
      <c r="AC113" s="204"/>
    </row>
    <row r="114" spans="1:29" hidden="1" x14ac:dyDescent="0.2">
      <c r="A114" s="207"/>
      <c r="C114" s="2"/>
      <c r="D114" s="196"/>
      <c r="E114" s="199"/>
      <c r="F114" s="202"/>
      <c r="G114" s="203"/>
      <c r="H114" s="200"/>
      <c r="I114" s="204"/>
      <c r="J114" s="200"/>
      <c r="K114" s="204"/>
      <c r="L114" s="205"/>
      <c r="M114" s="204"/>
      <c r="N114" s="200"/>
      <c r="O114" s="204"/>
      <c r="P114" s="200"/>
      <c r="Q114" s="204"/>
      <c r="R114" s="200"/>
      <c r="S114" s="204"/>
      <c r="T114" s="200"/>
      <c r="U114" s="204"/>
      <c r="V114" s="200"/>
      <c r="W114" s="204"/>
      <c r="X114" s="206"/>
      <c r="Y114" s="204"/>
      <c r="Z114" s="206"/>
      <c r="AA114" s="204"/>
      <c r="AB114" s="206"/>
      <c r="AC114" s="204"/>
    </row>
    <row r="115" spans="1:29" hidden="1" x14ac:dyDescent="0.2"/>
    <row r="116" spans="1:29" ht="173.4" hidden="1" thickBot="1" x14ac:dyDescent="0.25">
      <c r="H116" s="208" t="str">
        <f>H3</f>
        <v>令和７年度ＩＨ予選</v>
      </c>
      <c r="I116" s="67" t="s">
        <v>220</v>
      </c>
      <c r="J116" s="208" t="str">
        <f>J3</f>
        <v>令和７年度強化練習会</v>
      </c>
      <c r="K116" s="67" t="s">
        <v>220</v>
      </c>
      <c r="L116" s="208" t="str">
        <f>L3</f>
        <v>令和７年度新人大会</v>
      </c>
      <c r="M116" s="67" t="s">
        <v>220</v>
      </c>
      <c r="N116" s="208" t="str">
        <f>N3</f>
        <v>令和７年度全日本JrU18</v>
      </c>
      <c r="O116" s="67" t="s">
        <v>220</v>
      </c>
      <c r="P116" s="208" t="str">
        <f>P3</f>
        <v>令和７年度全日本JrU16</v>
      </c>
      <c r="Q116" s="67" t="s">
        <v>220</v>
      </c>
      <c r="R116" s="208" t="str">
        <f>R3</f>
        <v>令和７年度全日本JrU14</v>
      </c>
      <c r="S116" s="67" t="s">
        <v>220</v>
      </c>
      <c r="T116" s="209" t="str">
        <f>T3</f>
        <v>令和７年度岐阜県中学</v>
      </c>
      <c r="U116" s="67" t="s">
        <v>220</v>
      </c>
      <c r="V116" s="209" t="str">
        <f>V3</f>
        <v>令和７年度選抜室内Ｊ</v>
      </c>
      <c r="W116" s="67" t="s">
        <v>220</v>
      </c>
      <c r="X116" s="209" t="str">
        <f>X3</f>
        <v>令和７年度東海毎日U18</v>
      </c>
      <c r="Y116" s="67" t="s">
        <v>220</v>
      </c>
      <c r="Z116" s="209" t="str">
        <f>Z3</f>
        <v>令和７年度東海毎日U16</v>
      </c>
      <c r="AA116" s="67" t="s">
        <v>220</v>
      </c>
      <c r="AB116" s="209" t="str">
        <f>AB3</f>
        <v>令和７年度MUFGJU16</v>
      </c>
      <c r="AC116" s="67" t="s">
        <v>220</v>
      </c>
    </row>
    <row r="117" spans="1:29" x14ac:dyDescent="0.2">
      <c r="H117" s="210">
        <v>1</v>
      </c>
      <c r="I117" s="211">
        <v>33</v>
      </c>
      <c r="J117" s="210"/>
      <c r="K117" s="211">
        <v>33</v>
      </c>
      <c r="L117" s="212">
        <v>1</v>
      </c>
      <c r="M117" s="213">
        <v>33</v>
      </c>
      <c r="N117" s="210"/>
      <c r="O117" s="211">
        <v>33</v>
      </c>
      <c r="P117" s="210"/>
      <c r="Q117" s="211">
        <v>33</v>
      </c>
      <c r="R117" s="214"/>
      <c r="S117" s="211">
        <v>33</v>
      </c>
      <c r="T117" s="214"/>
      <c r="U117" s="211">
        <v>33</v>
      </c>
      <c r="V117" s="210"/>
      <c r="W117" s="211">
        <v>33</v>
      </c>
      <c r="X117" s="210"/>
      <c r="Y117" s="211">
        <v>33</v>
      </c>
      <c r="Z117" s="215"/>
      <c r="AA117" s="213">
        <v>33</v>
      </c>
      <c r="AB117" s="210"/>
      <c r="AC117" s="211">
        <v>33</v>
      </c>
    </row>
    <row r="118" spans="1:29" x14ac:dyDescent="0.2">
      <c r="H118" s="22"/>
      <c r="I118" s="216">
        <v>22</v>
      </c>
      <c r="J118" s="22">
        <v>1</v>
      </c>
      <c r="K118" s="216">
        <v>22</v>
      </c>
      <c r="L118" s="217"/>
      <c r="M118" s="218">
        <v>22</v>
      </c>
      <c r="N118" s="22">
        <v>1</v>
      </c>
      <c r="O118" s="216">
        <v>22</v>
      </c>
      <c r="P118" s="22"/>
      <c r="Q118" s="216">
        <v>22</v>
      </c>
      <c r="R118" s="219"/>
      <c r="S118" s="220">
        <v>22</v>
      </c>
      <c r="T118" s="219"/>
      <c r="U118" s="220">
        <v>22</v>
      </c>
      <c r="V118" s="22">
        <v>1</v>
      </c>
      <c r="W118" s="216">
        <v>22</v>
      </c>
      <c r="X118" s="22">
        <v>1</v>
      </c>
      <c r="Y118" s="216">
        <v>22</v>
      </c>
      <c r="Z118" s="221"/>
      <c r="AA118" s="218">
        <v>22</v>
      </c>
      <c r="AB118" s="22"/>
      <c r="AC118" s="216">
        <v>22</v>
      </c>
    </row>
    <row r="119" spans="1:29" x14ac:dyDescent="0.2">
      <c r="H119" s="22">
        <v>2</v>
      </c>
      <c r="I119" s="216">
        <v>21</v>
      </c>
      <c r="J119" s="22"/>
      <c r="K119" s="216">
        <v>21</v>
      </c>
      <c r="L119" s="217">
        <v>2</v>
      </c>
      <c r="M119" s="218">
        <v>21</v>
      </c>
      <c r="N119" s="22"/>
      <c r="O119" s="216">
        <v>21</v>
      </c>
      <c r="P119" s="22"/>
      <c r="Q119" s="216">
        <v>21</v>
      </c>
      <c r="R119" s="219"/>
      <c r="S119" s="220">
        <v>21</v>
      </c>
      <c r="T119" s="219"/>
      <c r="U119" s="220">
        <v>21</v>
      </c>
      <c r="V119" s="22"/>
      <c r="W119" s="216">
        <v>21</v>
      </c>
      <c r="X119" s="22"/>
      <c r="Y119" s="216">
        <v>21</v>
      </c>
      <c r="Z119" s="221"/>
      <c r="AA119" s="218">
        <v>21</v>
      </c>
      <c r="AB119" s="22"/>
      <c r="AC119" s="216">
        <v>21</v>
      </c>
    </row>
    <row r="120" spans="1:29" x14ac:dyDescent="0.2">
      <c r="H120" s="22">
        <v>3</v>
      </c>
      <c r="I120" s="216">
        <v>16</v>
      </c>
      <c r="J120" s="22"/>
      <c r="K120" s="216">
        <v>16</v>
      </c>
      <c r="L120" s="217">
        <v>3</v>
      </c>
      <c r="M120" s="218">
        <v>16</v>
      </c>
      <c r="N120" s="22"/>
      <c r="O120" s="216">
        <v>16</v>
      </c>
      <c r="P120" s="22"/>
      <c r="Q120" s="216">
        <v>16</v>
      </c>
      <c r="R120" s="219"/>
      <c r="S120" s="220">
        <v>16</v>
      </c>
      <c r="T120" s="219"/>
      <c r="U120" s="220">
        <v>16</v>
      </c>
      <c r="V120" s="22"/>
      <c r="W120" s="216">
        <v>16</v>
      </c>
      <c r="X120" s="22"/>
      <c r="Y120" s="216">
        <v>16</v>
      </c>
      <c r="Z120" s="221"/>
      <c r="AA120" s="218">
        <v>16</v>
      </c>
      <c r="AB120" s="22"/>
      <c r="AC120" s="216">
        <v>16</v>
      </c>
    </row>
    <row r="121" spans="1:29" x14ac:dyDescent="0.2">
      <c r="H121" s="22"/>
      <c r="I121" s="216">
        <v>14</v>
      </c>
      <c r="J121" s="22">
        <v>2</v>
      </c>
      <c r="K121" s="216">
        <v>14</v>
      </c>
      <c r="L121" s="217"/>
      <c r="M121" s="218">
        <v>14</v>
      </c>
      <c r="N121" s="22">
        <v>2</v>
      </c>
      <c r="O121" s="216">
        <v>14</v>
      </c>
      <c r="P121" s="22"/>
      <c r="Q121" s="216">
        <v>14</v>
      </c>
      <c r="R121" s="219"/>
      <c r="S121" s="220">
        <v>14</v>
      </c>
      <c r="T121" s="219"/>
      <c r="U121" s="220">
        <v>14</v>
      </c>
      <c r="V121" s="22">
        <v>2</v>
      </c>
      <c r="W121" s="216">
        <v>14</v>
      </c>
      <c r="X121" s="22">
        <v>2</v>
      </c>
      <c r="Y121" s="216">
        <v>14</v>
      </c>
      <c r="Z121" s="221"/>
      <c r="AA121" s="218">
        <v>14</v>
      </c>
      <c r="AB121" s="22"/>
      <c r="AC121" s="216">
        <v>14</v>
      </c>
    </row>
    <row r="122" spans="1:29" x14ac:dyDescent="0.2">
      <c r="H122" s="22">
        <v>4</v>
      </c>
      <c r="I122" s="216">
        <v>12</v>
      </c>
      <c r="J122" s="22"/>
      <c r="K122" s="216">
        <v>12</v>
      </c>
      <c r="L122" s="217">
        <v>4</v>
      </c>
      <c r="M122" s="218">
        <v>12</v>
      </c>
      <c r="N122" s="22"/>
      <c r="O122" s="216">
        <v>12</v>
      </c>
      <c r="P122" s="22"/>
      <c r="Q122" s="216">
        <v>12</v>
      </c>
      <c r="R122" s="219"/>
      <c r="S122" s="220">
        <v>12</v>
      </c>
      <c r="T122" s="219"/>
      <c r="U122" s="220">
        <v>12</v>
      </c>
      <c r="V122" s="22"/>
      <c r="W122" s="216">
        <v>12</v>
      </c>
      <c r="X122" s="22"/>
      <c r="Y122" s="216">
        <v>12</v>
      </c>
      <c r="Z122" s="221"/>
      <c r="AA122" s="218">
        <v>12</v>
      </c>
      <c r="AB122" s="22"/>
      <c r="AC122" s="216">
        <v>12</v>
      </c>
    </row>
    <row r="123" spans="1:29" x14ac:dyDescent="0.2">
      <c r="H123" s="22"/>
      <c r="I123" s="216">
        <v>11</v>
      </c>
      <c r="J123" s="22">
        <v>3</v>
      </c>
      <c r="K123" s="216">
        <v>11</v>
      </c>
      <c r="L123" s="217"/>
      <c r="M123" s="218">
        <v>11</v>
      </c>
      <c r="N123" s="22"/>
      <c r="O123" s="216">
        <v>11</v>
      </c>
      <c r="P123" s="22">
        <v>1</v>
      </c>
      <c r="Q123" s="216">
        <v>11</v>
      </c>
      <c r="R123" s="219"/>
      <c r="S123" s="220">
        <v>11</v>
      </c>
      <c r="T123" s="219"/>
      <c r="U123" s="220">
        <v>11</v>
      </c>
      <c r="V123" s="22"/>
      <c r="W123" s="216">
        <v>11</v>
      </c>
      <c r="X123" s="22"/>
      <c r="Y123" s="216">
        <v>11</v>
      </c>
      <c r="Z123" s="22">
        <v>1</v>
      </c>
      <c r="AA123" s="216">
        <v>11</v>
      </c>
      <c r="AB123" s="22"/>
      <c r="AC123" s="216">
        <v>11</v>
      </c>
    </row>
    <row r="124" spans="1:29" x14ac:dyDescent="0.2">
      <c r="H124" s="22">
        <v>5</v>
      </c>
      <c r="I124" s="216">
        <v>10</v>
      </c>
      <c r="J124" s="22"/>
      <c r="K124" s="216">
        <v>10</v>
      </c>
      <c r="L124" s="217">
        <v>5</v>
      </c>
      <c r="M124" s="218">
        <v>10</v>
      </c>
      <c r="N124" s="22">
        <v>3</v>
      </c>
      <c r="O124" s="216">
        <v>10</v>
      </c>
      <c r="P124" s="22"/>
      <c r="Q124" s="216">
        <v>10</v>
      </c>
      <c r="R124" s="219"/>
      <c r="S124" s="220">
        <v>10</v>
      </c>
      <c r="T124" s="214"/>
      <c r="U124" s="222">
        <v>10</v>
      </c>
      <c r="V124" s="22">
        <v>3</v>
      </c>
      <c r="W124" s="216">
        <v>10</v>
      </c>
      <c r="X124" s="22">
        <v>3</v>
      </c>
      <c r="Y124" s="216">
        <v>10</v>
      </c>
      <c r="Z124" s="210"/>
      <c r="AA124" s="223">
        <v>10</v>
      </c>
      <c r="AB124" s="221"/>
      <c r="AC124" s="216">
        <v>10</v>
      </c>
    </row>
    <row r="125" spans="1:29" x14ac:dyDescent="0.2">
      <c r="H125" s="22">
        <v>6</v>
      </c>
      <c r="I125" s="216">
        <v>9</v>
      </c>
      <c r="J125" s="22"/>
      <c r="K125" s="216">
        <v>9</v>
      </c>
      <c r="L125" s="217">
        <v>6</v>
      </c>
      <c r="M125" s="218">
        <v>9</v>
      </c>
      <c r="N125" s="22">
        <v>4</v>
      </c>
      <c r="O125" s="224">
        <v>10</v>
      </c>
      <c r="P125" s="22"/>
      <c r="Q125" s="216">
        <v>9</v>
      </c>
      <c r="R125" s="219"/>
      <c r="S125" s="225">
        <v>10</v>
      </c>
      <c r="T125" s="219"/>
      <c r="U125" s="220">
        <v>9</v>
      </c>
      <c r="V125" s="22">
        <v>4</v>
      </c>
      <c r="W125" s="216">
        <v>10</v>
      </c>
      <c r="X125" s="22">
        <v>4</v>
      </c>
      <c r="Y125" s="224">
        <v>10</v>
      </c>
      <c r="Z125" s="22"/>
      <c r="AA125" s="216">
        <v>9</v>
      </c>
      <c r="AB125" s="221"/>
      <c r="AC125" s="216">
        <v>9</v>
      </c>
    </row>
    <row r="126" spans="1:29" x14ac:dyDescent="0.2">
      <c r="H126" s="22">
        <v>7</v>
      </c>
      <c r="I126" s="216">
        <v>8</v>
      </c>
      <c r="J126" s="22">
        <v>4</v>
      </c>
      <c r="K126" s="216">
        <v>8</v>
      </c>
      <c r="L126" s="217">
        <v>7</v>
      </c>
      <c r="M126" s="218">
        <v>8</v>
      </c>
      <c r="N126" s="22"/>
      <c r="O126" s="216">
        <v>9</v>
      </c>
      <c r="P126" s="22"/>
      <c r="Q126" s="216">
        <v>8</v>
      </c>
      <c r="R126" s="219"/>
      <c r="S126" s="220">
        <v>9</v>
      </c>
      <c r="T126" s="219"/>
      <c r="U126" s="220">
        <v>8</v>
      </c>
      <c r="V126" s="22"/>
      <c r="W126" s="216">
        <v>9</v>
      </c>
      <c r="X126" s="22"/>
      <c r="Y126" s="216">
        <v>9</v>
      </c>
      <c r="Z126" s="22"/>
      <c r="AA126" s="216">
        <v>8</v>
      </c>
      <c r="AB126" s="221"/>
      <c r="AC126" s="216">
        <v>8</v>
      </c>
    </row>
    <row r="127" spans="1:29" x14ac:dyDescent="0.2">
      <c r="H127" s="22"/>
      <c r="I127" s="216">
        <v>7</v>
      </c>
      <c r="J127" s="22">
        <v>5</v>
      </c>
      <c r="K127" s="216">
        <v>7</v>
      </c>
      <c r="L127" s="217"/>
      <c r="M127" s="218">
        <v>7</v>
      </c>
      <c r="N127" s="22"/>
      <c r="O127" s="216">
        <v>8</v>
      </c>
      <c r="P127" s="22">
        <v>2</v>
      </c>
      <c r="Q127" s="216">
        <v>7</v>
      </c>
      <c r="R127" s="219"/>
      <c r="S127" s="220">
        <v>8</v>
      </c>
      <c r="T127" s="219"/>
      <c r="U127" s="220">
        <v>7</v>
      </c>
      <c r="V127" s="22">
        <v>5</v>
      </c>
      <c r="W127" s="216">
        <v>6</v>
      </c>
      <c r="X127" s="22"/>
      <c r="Y127" s="216">
        <v>8</v>
      </c>
      <c r="Z127" s="22">
        <v>2</v>
      </c>
      <c r="AA127" s="216">
        <v>7</v>
      </c>
      <c r="AB127" s="221"/>
      <c r="AC127" s="216">
        <v>7</v>
      </c>
    </row>
    <row r="128" spans="1:29" x14ac:dyDescent="0.2">
      <c r="H128" s="22">
        <v>8</v>
      </c>
      <c r="I128" s="216">
        <v>6</v>
      </c>
      <c r="J128" s="22">
        <v>6</v>
      </c>
      <c r="K128" s="216">
        <v>6</v>
      </c>
      <c r="L128" s="217">
        <v>8</v>
      </c>
      <c r="M128" s="218">
        <v>6</v>
      </c>
      <c r="N128" s="22">
        <v>5</v>
      </c>
      <c r="O128" s="216">
        <v>7</v>
      </c>
      <c r="P128" s="22">
        <v>3</v>
      </c>
      <c r="Q128" s="216">
        <v>5</v>
      </c>
      <c r="R128" s="219"/>
      <c r="S128" s="220">
        <v>7</v>
      </c>
      <c r="T128" s="219">
        <v>1</v>
      </c>
      <c r="U128" s="220">
        <v>6</v>
      </c>
      <c r="V128" s="22">
        <v>6</v>
      </c>
      <c r="W128" s="216">
        <v>6</v>
      </c>
      <c r="X128" s="22">
        <v>5</v>
      </c>
      <c r="Y128" s="216">
        <v>7</v>
      </c>
      <c r="Z128" s="22"/>
      <c r="AA128" s="216">
        <v>6</v>
      </c>
      <c r="AB128" s="221">
        <v>1</v>
      </c>
      <c r="AC128" s="216">
        <v>6</v>
      </c>
    </row>
    <row r="129" spans="8:29" x14ac:dyDescent="0.2">
      <c r="H129" s="22"/>
      <c r="I129" s="216">
        <v>5</v>
      </c>
      <c r="J129" s="22">
        <v>7</v>
      </c>
      <c r="K129" s="216">
        <v>5</v>
      </c>
      <c r="L129" s="217"/>
      <c r="M129" s="218">
        <v>5</v>
      </c>
      <c r="N129" s="22">
        <v>6</v>
      </c>
      <c r="O129" s="216">
        <v>7</v>
      </c>
      <c r="P129" s="22">
        <v>4</v>
      </c>
      <c r="Q129" s="216">
        <v>5</v>
      </c>
      <c r="R129" s="219"/>
      <c r="S129" s="220">
        <v>7</v>
      </c>
      <c r="T129" s="219"/>
      <c r="U129" s="220">
        <v>5</v>
      </c>
      <c r="V129" s="22">
        <v>7</v>
      </c>
      <c r="W129" s="216">
        <v>6</v>
      </c>
      <c r="X129" s="22">
        <v>6</v>
      </c>
      <c r="Y129" s="216">
        <v>7</v>
      </c>
      <c r="Z129" s="22">
        <v>3</v>
      </c>
      <c r="AA129" s="216">
        <v>5</v>
      </c>
      <c r="AB129" s="221"/>
      <c r="AC129" s="216">
        <v>5</v>
      </c>
    </row>
    <row r="130" spans="8:29" x14ac:dyDescent="0.2">
      <c r="H130" s="22"/>
      <c r="I130" s="216">
        <v>4</v>
      </c>
      <c r="J130" s="22">
        <v>8</v>
      </c>
      <c r="K130" s="216">
        <v>4</v>
      </c>
      <c r="L130" s="217"/>
      <c r="M130" s="218">
        <v>4</v>
      </c>
      <c r="N130" s="22"/>
      <c r="O130" s="216">
        <v>6</v>
      </c>
      <c r="P130" s="22">
        <v>5</v>
      </c>
      <c r="Q130" s="216">
        <v>4</v>
      </c>
      <c r="R130" s="219">
        <v>1</v>
      </c>
      <c r="S130" s="220">
        <v>6</v>
      </c>
      <c r="T130" s="219">
        <v>2</v>
      </c>
      <c r="U130" s="220">
        <v>4</v>
      </c>
      <c r="V130" s="22">
        <v>8</v>
      </c>
      <c r="W130" s="216">
        <v>6</v>
      </c>
      <c r="X130" s="22"/>
      <c r="Y130" s="216">
        <v>6</v>
      </c>
      <c r="Z130" s="22">
        <v>4</v>
      </c>
      <c r="AA130" s="216">
        <v>5</v>
      </c>
      <c r="AB130" s="221">
        <v>2</v>
      </c>
      <c r="AC130" s="216">
        <v>4</v>
      </c>
    </row>
    <row r="131" spans="8:29" x14ac:dyDescent="0.2">
      <c r="H131" s="22">
        <v>16</v>
      </c>
      <c r="I131" s="216">
        <v>3</v>
      </c>
      <c r="J131" s="22"/>
      <c r="K131" s="216">
        <v>3</v>
      </c>
      <c r="L131" s="217">
        <v>16</v>
      </c>
      <c r="M131" s="218">
        <v>3</v>
      </c>
      <c r="N131" s="22">
        <v>7</v>
      </c>
      <c r="O131" s="216">
        <v>5</v>
      </c>
      <c r="P131" s="22">
        <v>6</v>
      </c>
      <c r="Q131" s="216">
        <v>4</v>
      </c>
      <c r="R131" s="219"/>
      <c r="S131" s="220">
        <v>5</v>
      </c>
      <c r="T131" s="219">
        <v>3</v>
      </c>
      <c r="U131" s="220">
        <v>3</v>
      </c>
      <c r="V131" s="22"/>
      <c r="W131" s="216">
        <v>7</v>
      </c>
      <c r="X131" s="22">
        <v>7</v>
      </c>
      <c r="Y131" s="216">
        <v>5</v>
      </c>
      <c r="Z131" s="22">
        <v>5</v>
      </c>
      <c r="AA131" s="216">
        <v>4</v>
      </c>
      <c r="AB131" s="221">
        <v>3</v>
      </c>
      <c r="AC131" s="216">
        <v>3</v>
      </c>
    </row>
    <row r="132" spans="8:29" x14ac:dyDescent="0.2">
      <c r="H132" s="22"/>
      <c r="I132" s="216">
        <v>2.5</v>
      </c>
      <c r="J132" s="22">
        <v>16</v>
      </c>
      <c r="K132" s="216">
        <v>2</v>
      </c>
      <c r="L132" s="217"/>
      <c r="M132" s="218">
        <v>2.5</v>
      </c>
      <c r="N132" s="22">
        <v>8</v>
      </c>
      <c r="O132" s="216">
        <v>5</v>
      </c>
      <c r="P132" s="22">
        <v>7</v>
      </c>
      <c r="Q132" s="216">
        <v>2</v>
      </c>
      <c r="R132" s="219"/>
      <c r="S132" s="220">
        <v>5</v>
      </c>
      <c r="T132" s="219"/>
      <c r="U132" s="220">
        <v>2.5</v>
      </c>
      <c r="V132" s="22"/>
      <c r="W132" s="216">
        <v>6</v>
      </c>
      <c r="X132" s="22">
        <v>8</v>
      </c>
      <c r="Y132" s="216">
        <v>5</v>
      </c>
      <c r="Z132" s="22">
        <v>6</v>
      </c>
      <c r="AA132" s="216">
        <v>4</v>
      </c>
      <c r="AB132" s="221"/>
      <c r="AC132" s="216">
        <v>2.5</v>
      </c>
    </row>
    <row r="133" spans="8:29" x14ac:dyDescent="0.2">
      <c r="H133" s="22"/>
      <c r="I133" s="216">
        <v>2</v>
      </c>
      <c r="J133" s="22"/>
      <c r="K133" s="216">
        <v>2</v>
      </c>
      <c r="L133" s="217"/>
      <c r="M133" s="218">
        <v>2</v>
      </c>
      <c r="N133" s="22">
        <v>9</v>
      </c>
      <c r="O133" s="216">
        <v>2</v>
      </c>
      <c r="P133" s="22">
        <v>8</v>
      </c>
      <c r="Q133" s="216">
        <v>2</v>
      </c>
      <c r="R133" s="219">
        <v>2</v>
      </c>
      <c r="S133" s="220">
        <v>4</v>
      </c>
      <c r="T133" s="219">
        <v>4</v>
      </c>
      <c r="U133" s="220">
        <v>2</v>
      </c>
      <c r="V133" s="22"/>
      <c r="W133" s="216">
        <v>5</v>
      </c>
      <c r="X133" s="22"/>
      <c r="Y133" s="216">
        <v>4</v>
      </c>
      <c r="Z133" s="22">
        <v>7</v>
      </c>
      <c r="AA133" s="216">
        <v>2</v>
      </c>
      <c r="AB133" s="221">
        <v>4</v>
      </c>
      <c r="AC133" s="216">
        <v>2</v>
      </c>
    </row>
    <row r="134" spans="8:29" x14ac:dyDescent="0.2">
      <c r="H134" s="22">
        <v>32</v>
      </c>
      <c r="I134" s="216">
        <v>1.5</v>
      </c>
      <c r="J134" s="22"/>
      <c r="K134" s="216">
        <v>1.5</v>
      </c>
      <c r="L134" s="217">
        <v>32</v>
      </c>
      <c r="M134" s="218">
        <v>1.5</v>
      </c>
      <c r="N134" s="22">
        <v>10</v>
      </c>
      <c r="O134" s="216">
        <v>2</v>
      </c>
      <c r="P134" s="22">
        <v>16</v>
      </c>
      <c r="Q134" s="216">
        <v>1</v>
      </c>
      <c r="R134" s="219">
        <v>3</v>
      </c>
      <c r="S134" s="220">
        <v>3</v>
      </c>
      <c r="T134" s="219">
        <v>5</v>
      </c>
      <c r="U134" s="220">
        <v>1</v>
      </c>
      <c r="V134" s="22"/>
      <c r="W134" s="216">
        <v>4</v>
      </c>
      <c r="X134" s="22"/>
      <c r="Y134" s="216">
        <v>3</v>
      </c>
      <c r="Z134" s="22">
        <v>8</v>
      </c>
      <c r="AA134" s="216">
        <v>2</v>
      </c>
      <c r="AB134" s="221"/>
      <c r="AC134" s="216">
        <v>1.5</v>
      </c>
    </row>
    <row r="135" spans="8:29" x14ac:dyDescent="0.2">
      <c r="H135" s="22"/>
      <c r="I135" s="226">
        <v>1.25</v>
      </c>
      <c r="J135" s="22"/>
      <c r="K135" s="226">
        <v>1.25</v>
      </c>
      <c r="L135" s="217"/>
      <c r="M135" s="227">
        <v>1.25</v>
      </c>
      <c r="N135" s="228">
        <v>12</v>
      </c>
      <c r="O135" s="229">
        <v>2</v>
      </c>
      <c r="P135" s="22"/>
      <c r="Q135" s="216">
        <v>1</v>
      </c>
      <c r="R135" s="230">
        <v>4</v>
      </c>
      <c r="S135" s="231">
        <v>3</v>
      </c>
      <c r="T135" s="219">
        <v>6</v>
      </c>
      <c r="U135" s="220">
        <v>1</v>
      </c>
      <c r="V135" s="22"/>
      <c r="W135" s="216">
        <v>3</v>
      </c>
      <c r="X135" s="228"/>
      <c r="Y135" s="229">
        <v>2.5</v>
      </c>
      <c r="Z135" s="22">
        <v>9</v>
      </c>
      <c r="AA135" s="216">
        <v>1</v>
      </c>
      <c r="AB135" s="221"/>
      <c r="AC135" s="226">
        <v>1.25</v>
      </c>
    </row>
    <row r="136" spans="8:29" ht="13.8" thickBot="1" x14ac:dyDescent="0.25">
      <c r="H136" s="68"/>
      <c r="I136" s="232">
        <v>1</v>
      </c>
      <c r="J136" s="68">
        <v>32</v>
      </c>
      <c r="K136" s="232">
        <v>1</v>
      </c>
      <c r="L136" s="233"/>
      <c r="M136" s="234">
        <v>1</v>
      </c>
      <c r="N136" s="22">
        <v>16</v>
      </c>
      <c r="O136" s="216">
        <v>2</v>
      </c>
      <c r="P136" s="68"/>
      <c r="Q136" s="232">
        <v>1</v>
      </c>
      <c r="R136" s="219">
        <v>5</v>
      </c>
      <c r="S136" s="220">
        <v>2</v>
      </c>
      <c r="T136" s="219">
        <v>7</v>
      </c>
      <c r="U136" s="220">
        <v>1</v>
      </c>
      <c r="V136" s="22"/>
      <c r="W136" s="216">
        <v>2.5</v>
      </c>
      <c r="X136" s="22">
        <v>16</v>
      </c>
      <c r="Y136" s="216">
        <v>2</v>
      </c>
      <c r="Z136" s="22">
        <v>10</v>
      </c>
      <c r="AA136" s="216">
        <v>1</v>
      </c>
      <c r="AB136" s="235"/>
      <c r="AC136" s="232">
        <v>1</v>
      </c>
    </row>
    <row r="137" spans="8:29" ht="13.8" thickBot="1" x14ac:dyDescent="0.25">
      <c r="N137" s="22"/>
      <c r="O137" s="216">
        <v>1.5</v>
      </c>
      <c r="R137" s="219">
        <v>6</v>
      </c>
      <c r="S137" s="220">
        <v>2</v>
      </c>
      <c r="T137" s="236">
        <v>8</v>
      </c>
      <c r="U137" s="237">
        <v>1</v>
      </c>
      <c r="V137" s="22">
        <v>16</v>
      </c>
      <c r="W137" s="216">
        <v>2</v>
      </c>
      <c r="X137" s="22"/>
      <c r="Y137" s="216">
        <v>1.5</v>
      </c>
      <c r="Z137" s="238">
        <v>16</v>
      </c>
      <c r="AA137" s="239">
        <v>1</v>
      </c>
    </row>
    <row r="138" spans="8:29" x14ac:dyDescent="0.2">
      <c r="N138" s="22"/>
      <c r="O138" s="226">
        <v>1.25</v>
      </c>
      <c r="R138" s="219">
        <v>7</v>
      </c>
      <c r="S138" s="220">
        <v>1</v>
      </c>
      <c r="T138" s="166"/>
      <c r="U138" s="166"/>
      <c r="V138" s="22"/>
      <c r="W138" s="216">
        <v>1.5</v>
      </c>
      <c r="X138" s="22"/>
      <c r="Y138" s="226">
        <v>1.25</v>
      </c>
    </row>
    <row r="139" spans="8:29" ht="13.8" thickBot="1" x14ac:dyDescent="0.25">
      <c r="N139" s="68">
        <v>32</v>
      </c>
      <c r="O139" s="232">
        <v>1</v>
      </c>
      <c r="R139" s="240">
        <v>8</v>
      </c>
      <c r="S139" s="241">
        <v>1</v>
      </c>
      <c r="T139" s="166"/>
      <c r="U139" s="166"/>
      <c r="V139" s="22"/>
      <c r="W139" s="226">
        <v>1.25</v>
      </c>
      <c r="X139" s="68">
        <v>32</v>
      </c>
      <c r="Y139" s="232">
        <v>1</v>
      </c>
    </row>
    <row r="140" spans="8:29" ht="13.8" thickBot="1" x14ac:dyDescent="0.25">
      <c r="V140" s="68"/>
      <c r="W140" s="232">
        <v>1</v>
      </c>
      <c r="X140" s="242"/>
      <c r="Y140" s="243"/>
      <c r="Z140" s="242"/>
      <c r="AA140" s="243"/>
    </row>
  </sheetData>
  <autoFilter ref="A3:AC116" xr:uid="{00000000-0001-0000-0300-000000000000}">
    <filterColumn colId="2">
      <filters>
        <filter val="1"/>
        <filter val="2"/>
      </filters>
    </filterColumn>
  </autoFilter>
  <mergeCells count="3">
    <mergeCell ref="H2:M2"/>
    <mergeCell ref="N2:AC2"/>
    <mergeCell ref="A1:AC1"/>
  </mergeCells>
  <phoneticPr fontId="2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140"/>
  <sheetViews>
    <sheetView workbookViewId="0">
      <selection activeCell="D4" sqref="D4:D17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4" width="7.53515625" customWidth="1"/>
    <col min="5" max="5" width="8.1523437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516" t="s">
        <v>447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</row>
    <row r="2" spans="1:29" ht="18.899999999999999" customHeight="1" thickBot="1" x14ac:dyDescent="0.25">
      <c r="A2" s="166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</row>
    <row r="3" spans="1:29" s="179" customFormat="1" ht="177.75" customHeight="1" thickBot="1" x14ac:dyDescent="0.25">
      <c r="A3" s="168" t="s">
        <v>172</v>
      </c>
      <c r="B3" s="169" t="s">
        <v>173</v>
      </c>
      <c r="C3" s="169" t="s">
        <v>174</v>
      </c>
      <c r="D3" s="170" t="s">
        <v>175</v>
      </c>
      <c r="E3" s="171" t="s">
        <v>269</v>
      </c>
      <c r="F3" s="172" t="s">
        <v>270</v>
      </c>
      <c r="G3" s="173" t="s">
        <v>271</v>
      </c>
      <c r="H3" s="174" t="s">
        <v>272</v>
      </c>
      <c r="I3" s="175" t="s">
        <v>89</v>
      </c>
      <c r="J3" s="176" t="s">
        <v>273</v>
      </c>
      <c r="K3" s="170" t="s">
        <v>89</v>
      </c>
      <c r="L3" s="176" t="s">
        <v>274</v>
      </c>
      <c r="M3" s="170" t="s">
        <v>89</v>
      </c>
      <c r="N3" s="176" t="s">
        <v>275</v>
      </c>
      <c r="O3" s="175" t="s">
        <v>89</v>
      </c>
      <c r="P3" s="176" t="s">
        <v>276</v>
      </c>
      <c r="Q3" s="175" t="s">
        <v>89</v>
      </c>
      <c r="R3" s="177" t="s">
        <v>277</v>
      </c>
      <c r="S3" s="52" t="s">
        <v>213</v>
      </c>
      <c r="T3" s="177" t="s">
        <v>278</v>
      </c>
      <c r="U3" s="52" t="s">
        <v>89</v>
      </c>
      <c r="V3" s="176" t="s">
        <v>279</v>
      </c>
      <c r="W3" s="170" t="s">
        <v>89</v>
      </c>
      <c r="X3" s="176" t="s">
        <v>280</v>
      </c>
      <c r="Y3" s="175" t="s">
        <v>89</v>
      </c>
      <c r="Z3" s="176" t="s">
        <v>281</v>
      </c>
      <c r="AA3" s="178" t="s">
        <v>89</v>
      </c>
      <c r="AB3" s="176" t="s">
        <v>282</v>
      </c>
      <c r="AC3" s="175" t="s">
        <v>89</v>
      </c>
    </row>
    <row r="4" spans="1:29" ht="15.9" customHeight="1" x14ac:dyDescent="0.2">
      <c r="A4" s="355">
        <v>1</v>
      </c>
      <c r="B4" s="180" t="s">
        <v>137</v>
      </c>
      <c r="C4" s="53">
        <v>2</v>
      </c>
      <c r="D4" s="181" t="s">
        <v>94</v>
      </c>
      <c r="E4" s="186">
        <f t="shared" ref="E4:E67" si="0">SUM(G4,I4,K4,M4,O4,Q4,S4,U4,W4,Y4,AA4,AC4)</f>
        <v>150.5</v>
      </c>
      <c r="F4" s="182">
        <f t="shared" ref="F4:F67" si="1">RANK(E4,$E$4:$E$109)</f>
        <v>1</v>
      </c>
      <c r="G4" s="183">
        <v>95.5</v>
      </c>
      <c r="H4" s="184">
        <v>1</v>
      </c>
      <c r="I4" s="185">
        <f t="shared" ref="I4:I67" si="2">IF(H4="","",VLOOKUP(H4,H$117:I$137,2))</f>
        <v>33</v>
      </c>
      <c r="J4" s="184"/>
      <c r="K4" s="185" t="str">
        <f t="shared" ref="K4:K67" si="3">IF(J4="","",VLOOKUP(J4,J$117:K$137,2))</f>
        <v/>
      </c>
      <c r="L4" s="184"/>
      <c r="M4" s="185" t="str">
        <f t="shared" ref="M4:M67" si="4">IF(L4="","",VLOOKUP(L4,L$117:M$137,2))</f>
        <v/>
      </c>
      <c r="N4" s="184">
        <v>1</v>
      </c>
      <c r="O4" s="185">
        <f t="shared" ref="O4:O67" si="5">IF(N4="","",VLOOKUP(N4,N$117:O$139,2))</f>
        <v>22</v>
      </c>
      <c r="P4" s="184"/>
      <c r="Q4" s="185" t="str">
        <f t="shared" ref="Q4:Q67" si="6">IF(P4="","",VLOOKUP(P4,P$117:Q$137,2))</f>
        <v/>
      </c>
      <c r="R4" s="184"/>
      <c r="S4" s="185" t="str">
        <f t="shared" ref="S4:S67" si="7">IF(R4="","",VLOOKUP(R4,R$117:S$139,2))</f>
        <v/>
      </c>
      <c r="T4" s="184"/>
      <c r="U4" s="185" t="str">
        <f t="shared" ref="U4:U67" si="8">IF(T4="","",VLOOKUP(T4,T$117:U$137,2))</f>
        <v/>
      </c>
      <c r="V4" s="184"/>
      <c r="W4" s="185" t="str">
        <f t="shared" ref="W4:W67" si="9">IF(V4="","",VLOOKUP(V4,V$117:W$137,2))</f>
        <v/>
      </c>
      <c r="X4" s="184"/>
      <c r="Y4" s="185" t="str">
        <f t="shared" ref="Y4:Y67" si="10">IF(X4="","",VLOOKUP(X4,X$117:Y$139,2))</f>
        <v/>
      </c>
      <c r="Z4" s="184"/>
      <c r="AA4" s="185" t="str">
        <f t="shared" ref="AA4:AA67" si="11">IF(Z4="","",VLOOKUP(Z4,Z$117:AA$137,2))</f>
        <v/>
      </c>
      <c r="AB4" s="184"/>
      <c r="AC4" s="185" t="str">
        <f t="shared" ref="AC4:AC67" si="12">IF(AB4="","",VLOOKUP(AB4,AB$117:AC$137,2))</f>
        <v/>
      </c>
    </row>
    <row r="5" spans="1:29" ht="15.9" customHeight="1" x14ac:dyDescent="0.2">
      <c r="A5" s="356">
        <v>2</v>
      </c>
      <c r="B5" s="57" t="s">
        <v>138</v>
      </c>
      <c r="C5" s="3">
        <v>2</v>
      </c>
      <c r="D5" s="55" t="s">
        <v>94</v>
      </c>
      <c r="E5" s="186">
        <f t="shared" si="0"/>
        <v>76.5</v>
      </c>
      <c r="F5" s="187">
        <f t="shared" si="1"/>
        <v>2</v>
      </c>
      <c r="G5" s="188">
        <v>41.5</v>
      </c>
      <c r="H5" s="189">
        <v>2</v>
      </c>
      <c r="I5" s="190">
        <f t="shared" si="2"/>
        <v>21</v>
      </c>
      <c r="J5" s="189"/>
      <c r="K5" s="190" t="str">
        <f t="shared" si="3"/>
        <v/>
      </c>
      <c r="L5" s="189"/>
      <c r="M5" s="190" t="str">
        <f t="shared" si="4"/>
        <v/>
      </c>
      <c r="N5" s="189">
        <v>2</v>
      </c>
      <c r="O5" s="190">
        <f t="shared" si="5"/>
        <v>14</v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hidden="1" customHeight="1" x14ac:dyDescent="0.2">
      <c r="A6" s="355">
        <v>3</v>
      </c>
      <c r="B6" s="54" t="s">
        <v>139</v>
      </c>
      <c r="C6" s="3">
        <v>3</v>
      </c>
      <c r="D6" s="55" t="s">
        <v>110</v>
      </c>
      <c r="E6" s="186">
        <f t="shared" si="0"/>
        <v>53.375</v>
      </c>
      <c r="F6" s="187">
        <f t="shared" si="1"/>
        <v>3</v>
      </c>
      <c r="G6" s="188">
        <v>31.375</v>
      </c>
      <c r="H6" s="189">
        <v>4</v>
      </c>
      <c r="I6" s="190">
        <f t="shared" si="2"/>
        <v>12</v>
      </c>
      <c r="J6" s="189"/>
      <c r="K6" s="190" t="str">
        <f t="shared" si="3"/>
        <v/>
      </c>
      <c r="L6" s="189"/>
      <c r="M6" s="190" t="str">
        <f t="shared" si="4"/>
        <v/>
      </c>
      <c r="N6" s="189">
        <v>3</v>
      </c>
      <c r="O6" s="190">
        <f t="shared" si="5"/>
        <v>10</v>
      </c>
      <c r="P6" s="189"/>
      <c r="Q6" s="190" t="str">
        <f t="shared" si="6"/>
        <v/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hidden="1" customHeight="1" x14ac:dyDescent="0.2">
      <c r="A7" s="355">
        <v>4</v>
      </c>
      <c r="B7" s="56" t="s">
        <v>140</v>
      </c>
      <c r="C7" s="3">
        <v>3</v>
      </c>
      <c r="D7" s="55" t="s">
        <v>90</v>
      </c>
      <c r="E7" s="186">
        <f t="shared" si="0"/>
        <v>49.375</v>
      </c>
      <c r="F7" s="187">
        <f t="shared" si="1"/>
        <v>4</v>
      </c>
      <c r="G7" s="188">
        <v>33.375</v>
      </c>
      <c r="H7" s="189">
        <v>3</v>
      </c>
      <c r="I7" s="190">
        <f t="shared" si="2"/>
        <v>16</v>
      </c>
      <c r="J7" s="189"/>
      <c r="K7" s="190" t="str">
        <f t="shared" si="3"/>
        <v/>
      </c>
      <c r="L7" s="189"/>
      <c r="M7" s="190" t="str">
        <f t="shared" si="4"/>
        <v/>
      </c>
      <c r="N7" s="189"/>
      <c r="O7" s="190" t="str">
        <f t="shared" si="5"/>
        <v/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customHeight="1" x14ac:dyDescent="0.2">
      <c r="A8" s="356">
        <v>5</v>
      </c>
      <c r="B8" s="56" t="s">
        <v>308</v>
      </c>
      <c r="C8" s="3">
        <v>1</v>
      </c>
      <c r="D8" s="55" t="s">
        <v>94</v>
      </c>
      <c r="E8" s="186">
        <f t="shared" si="0"/>
        <v>46</v>
      </c>
      <c r="F8" s="187">
        <f t="shared" si="1"/>
        <v>5</v>
      </c>
      <c r="G8" s="188">
        <v>26</v>
      </c>
      <c r="H8" s="189">
        <v>6</v>
      </c>
      <c r="I8" s="190">
        <f t="shared" si="2"/>
        <v>9</v>
      </c>
      <c r="J8" s="189"/>
      <c r="K8" s="190" t="str">
        <f t="shared" si="3"/>
        <v/>
      </c>
      <c r="L8" s="189"/>
      <c r="M8" s="190" t="str">
        <f t="shared" si="4"/>
        <v/>
      </c>
      <c r="N8" s="189"/>
      <c r="O8" s="190" t="str">
        <f t="shared" si="5"/>
        <v/>
      </c>
      <c r="P8" s="189">
        <v>1</v>
      </c>
      <c r="Q8" s="190">
        <f t="shared" si="6"/>
        <v>11</v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hidden="1" customHeight="1" x14ac:dyDescent="0.2">
      <c r="A9" s="355">
        <v>6</v>
      </c>
      <c r="B9" s="57" t="s">
        <v>141</v>
      </c>
      <c r="C9" s="3">
        <v>3</v>
      </c>
      <c r="D9" s="55" t="s">
        <v>94</v>
      </c>
      <c r="E9" s="186">
        <f t="shared" si="0"/>
        <v>33</v>
      </c>
      <c r="F9" s="187">
        <f t="shared" si="1"/>
        <v>6</v>
      </c>
      <c r="G9" s="188">
        <v>16</v>
      </c>
      <c r="H9" s="189">
        <v>5</v>
      </c>
      <c r="I9" s="190">
        <f t="shared" si="2"/>
        <v>10</v>
      </c>
      <c r="J9" s="189"/>
      <c r="K9" s="190" t="str">
        <f t="shared" si="3"/>
        <v/>
      </c>
      <c r="L9" s="189"/>
      <c r="M9" s="190" t="str">
        <f t="shared" si="4"/>
        <v/>
      </c>
      <c r="N9" s="189">
        <v>5</v>
      </c>
      <c r="O9" s="190">
        <f t="shared" si="5"/>
        <v>7</v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hidden="1" customHeight="1" x14ac:dyDescent="0.2">
      <c r="A10" s="355">
        <v>7</v>
      </c>
      <c r="B10" s="57" t="s">
        <v>142</v>
      </c>
      <c r="C10" s="3">
        <v>3</v>
      </c>
      <c r="D10" s="55" t="s">
        <v>94</v>
      </c>
      <c r="E10" s="186">
        <f t="shared" si="0"/>
        <v>30.125</v>
      </c>
      <c r="F10" s="187">
        <f t="shared" si="1"/>
        <v>7</v>
      </c>
      <c r="G10" s="188">
        <v>15.125</v>
      </c>
      <c r="H10" s="189">
        <v>7</v>
      </c>
      <c r="I10" s="190">
        <f t="shared" si="2"/>
        <v>8</v>
      </c>
      <c r="J10" s="189"/>
      <c r="K10" s="190" t="str">
        <f t="shared" si="3"/>
        <v/>
      </c>
      <c r="L10" s="189"/>
      <c r="M10" s="190" t="str">
        <f t="shared" si="4"/>
        <v/>
      </c>
      <c r="N10" s="189">
        <v>6</v>
      </c>
      <c r="O10" s="190">
        <f t="shared" si="5"/>
        <v>7</v>
      </c>
      <c r="P10" s="189"/>
      <c r="Q10" s="190" t="str">
        <f t="shared" si="6"/>
        <v/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customHeight="1" x14ac:dyDescent="0.2">
      <c r="A11" s="356">
        <v>8</v>
      </c>
      <c r="B11" s="54" t="s">
        <v>309</v>
      </c>
      <c r="C11" s="3">
        <v>1</v>
      </c>
      <c r="D11" s="55" t="s">
        <v>90</v>
      </c>
      <c r="E11" s="186">
        <f t="shared" si="0"/>
        <v>26</v>
      </c>
      <c r="F11" s="187">
        <f t="shared" si="1"/>
        <v>8</v>
      </c>
      <c r="G11" s="188">
        <v>19</v>
      </c>
      <c r="H11" s="189">
        <v>16</v>
      </c>
      <c r="I11" s="190">
        <f t="shared" si="2"/>
        <v>3</v>
      </c>
      <c r="J11" s="189"/>
      <c r="K11" s="190" t="str">
        <f t="shared" si="3"/>
        <v/>
      </c>
      <c r="L11" s="189"/>
      <c r="M11" s="190" t="str">
        <f t="shared" si="4"/>
        <v/>
      </c>
      <c r="N11" s="189"/>
      <c r="O11" s="190" t="str">
        <f t="shared" si="5"/>
        <v/>
      </c>
      <c r="P11" s="189">
        <v>5</v>
      </c>
      <c r="Q11" s="190">
        <f t="shared" si="6"/>
        <v>4</v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customHeight="1" x14ac:dyDescent="0.2">
      <c r="A12" s="355">
        <v>9</v>
      </c>
      <c r="B12" s="57" t="s">
        <v>152</v>
      </c>
      <c r="C12" s="3">
        <v>2</v>
      </c>
      <c r="D12" s="55" t="s">
        <v>94</v>
      </c>
      <c r="E12" s="186">
        <f t="shared" si="0"/>
        <v>19.5</v>
      </c>
      <c r="F12" s="187">
        <f t="shared" si="1"/>
        <v>9</v>
      </c>
      <c r="G12" s="188">
        <v>11.5</v>
      </c>
      <c r="H12" s="189">
        <v>16</v>
      </c>
      <c r="I12" s="190">
        <f t="shared" si="2"/>
        <v>3</v>
      </c>
      <c r="J12" s="189"/>
      <c r="K12" s="190" t="str">
        <f t="shared" si="3"/>
        <v/>
      </c>
      <c r="L12" s="189"/>
      <c r="M12" s="190" t="str">
        <f t="shared" si="4"/>
        <v/>
      </c>
      <c r="N12" s="189"/>
      <c r="O12" s="190" t="str">
        <f t="shared" si="5"/>
        <v/>
      </c>
      <c r="P12" s="189">
        <v>4</v>
      </c>
      <c r="Q12" s="190">
        <f t="shared" si="6"/>
        <v>5</v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customHeight="1" x14ac:dyDescent="0.2">
      <c r="A13" s="355">
        <v>10</v>
      </c>
      <c r="B13" s="57" t="s">
        <v>221</v>
      </c>
      <c r="C13" s="3">
        <v>2</v>
      </c>
      <c r="D13" s="55" t="s">
        <v>134</v>
      </c>
      <c r="E13" s="186">
        <f t="shared" si="0"/>
        <v>19</v>
      </c>
      <c r="F13" s="187">
        <f t="shared" si="1"/>
        <v>10</v>
      </c>
      <c r="G13" s="188">
        <v>7.5</v>
      </c>
      <c r="H13" s="189">
        <v>32</v>
      </c>
      <c r="I13" s="190">
        <f t="shared" si="2"/>
        <v>1.5</v>
      </c>
      <c r="J13" s="189"/>
      <c r="K13" s="190" t="str">
        <f t="shared" si="3"/>
        <v/>
      </c>
      <c r="L13" s="189"/>
      <c r="M13" s="190" t="str">
        <f t="shared" si="4"/>
        <v/>
      </c>
      <c r="N13" s="189">
        <v>4</v>
      </c>
      <c r="O13" s="190">
        <f t="shared" si="5"/>
        <v>10</v>
      </c>
      <c r="P13" s="189"/>
      <c r="Q13" s="190" t="str">
        <f t="shared" si="6"/>
        <v/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customHeight="1" x14ac:dyDescent="0.2">
      <c r="A14" s="356">
        <v>11</v>
      </c>
      <c r="B14" s="57" t="s">
        <v>448</v>
      </c>
      <c r="C14" s="3">
        <v>1</v>
      </c>
      <c r="D14" s="55" t="s">
        <v>144</v>
      </c>
      <c r="E14" s="186">
        <f t="shared" si="0"/>
        <v>16</v>
      </c>
      <c r="F14" s="187">
        <f t="shared" si="1"/>
        <v>11</v>
      </c>
      <c r="G14" s="188">
        <v>6</v>
      </c>
      <c r="H14" s="189">
        <v>16</v>
      </c>
      <c r="I14" s="190">
        <f t="shared" si="2"/>
        <v>3</v>
      </c>
      <c r="J14" s="189"/>
      <c r="K14" s="190" t="str">
        <f t="shared" si="3"/>
        <v/>
      </c>
      <c r="L14" s="189"/>
      <c r="M14" s="190" t="str">
        <f t="shared" si="4"/>
        <v/>
      </c>
      <c r="N14" s="189"/>
      <c r="O14" s="190" t="str">
        <f t="shared" si="5"/>
        <v/>
      </c>
      <c r="P14" s="189">
        <v>2</v>
      </c>
      <c r="Q14" s="190">
        <f t="shared" si="6"/>
        <v>7</v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hidden="1" customHeight="1" x14ac:dyDescent="0.2">
      <c r="A15" s="355">
        <v>12</v>
      </c>
      <c r="B15" s="57" t="s">
        <v>143</v>
      </c>
      <c r="C15" s="3">
        <v>3</v>
      </c>
      <c r="D15" s="55" t="s">
        <v>144</v>
      </c>
      <c r="E15" s="186">
        <f t="shared" si="0"/>
        <v>12.25</v>
      </c>
      <c r="F15" s="187">
        <f t="shared" si="1"/>
        <v>12</v>
      </c>
      <c r="G15" s="188">
        <v>9.25</v>
      </c>
      <c r="H15" s="189">
        <v>16</v>
      </c>
      <c r="I15" s="190">
        <f t="shared" si="2"/>
        <v>3</v>
      </c>
      <c r="J15" s="189"/>
      <c r="K15" s="190" t="str">
        <f t="shared" si="3"/>
        <v/>
      </c>
      <c r="L15" s="189"/>
      <c r="M15" s="190" t="str">
        <f t="shared" si="4"/>
        <v/>
      </c>
      <c r="N15" s="189"/>
      <c r="O15" s="190" t="str">
        <f t="shared" si="5"/>
        <v/>
      </c>
      <c r="P15" s="189"/>
      <c r="Q15" s="190" t="str">
        <f t="shared" si="6"/>
        <v/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hidden="1" customHeight="1" x14ac:dyDescent="0.2">
      <c r="A16" s="355">
        <v>13</v>
      </c>
      <c r="B16" s="57" t="s">
        <v>145</v>
      </c>
      <c r="C16" s="3">
        <v>3</v>
      </c>
      <c r="D16" s="55" t="s">
        <v>144</v>
      </c>
      <c r="E16" s="186">
        <f t="shared" si="0"/>
        <v>12.125</v>
      </c>
      <c r="F16" s="187">
        <f t="shared" si="1"/>
        <v>13</v>
      </c>
      <c r="G16" s="188">
        <v>9.125</v>
      </c>
      <c r="H16" s="189">
        <v>16</v>
      </c>
      <c r="I16" s="190">
        <f t="shared" si="2"/>
        <v>3</v>
      </c>
      <c r="J16" s="189"/>
      <c r="K16" s="190" t="str">
        <f t="shared" si="3"/>
        <v/>
      </c>
      <c r="L16" s="189"/>
      <c r="M16" s="190" t="str">
        <f t="shared" si="4"/>
        <v/>
      </c>
      <c r="N16" s="189"/>
      <c r="O16" s="190" t="str">
        <f t="shared" si="5"/>
        <v/>
      </c>
      <c r="P16" s="189"/>
      <c r="Q16" s="190" t="str">
        <f t="shared" si="6"/>
        <v/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customHeight="1" x14ac:dyDescent="0.2">
      <c r="A17" s="356">
        <v>14</v>
      </c>
      <c r="B17" s="54" t="s">
        <v>312</v>
      </c>
      <c r="C17" s="3">
        <v>1</v>
      </c>
      <c r="D17" s="55" t="s">
        <v>94</v>
      </c>
      <c r="E17" s="186">
        <f t="shared" si="0"/>
        <v>12</v>
      </c>
      <c r="F17" s="187">
        <f t="shared" si="1"/>
        <v>14</v>
      </c>
      <c r="G17" s="188" cm="1">
        <f t="array" ref="G17">_xlfn.IFS(C17=3,4/2,C17=2,4/2,C17=1,4,TRUE,0)</f>
        <v>4</v>
      </c>
      <c r="H17" s="189">
        <v>16</v>
      </c>
      <c r="I17" s="190">
        <f t="shared" si="2"/>
        <v>3</v>
      </c>
      <c r="J17" s="189"/>
      <c r="K17" s="190" t="str">
        <f t="shared" si="3"/>
        <v/>
      </c>
      <c r="L17" s="189"/>
      <c r="M17" s="190" t="str">
        <f t="shared" si="4"/>
        <v/>
      </c>
      <c r="N17" s="189"/>
      <c r="O17" s="190" t="str">
        <f t="shared" si="5"/>
        <v/>
      </c>
      <c r="P17" s="189">
        <v>3</v>
      </c>
      <c r="Q17" s="190">
        <f t="shared" si="6"/>
        <v>5</v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customHeight="1" x14ac:dyDescent="0.2">
      <c r="A18" s="355">
        <v>15</v>
      </c>
      <c r="B18" s="56" t="s">
        <v>310</v>
      </c>
      <c r="C18" s="3">
        <v>1</v>
      </c>
      <c r="D18" s="55" t="s">
        <v>94</v>
      </c>
      <c r="E18" s="186">
        <f t="shared" si="0"/>
        <v>11.5</v>
      </c>
      <c r="F18" s="187">
        <f t="shared" si="1"/>
        <v>15</v>
      </c>
      <c r="G18" s="188">
        <v>10</v>
      </c>
      <c r="H18" s="189">
        <v>32</v>
      </c>
      <c r="I18" s="190">
        <f t="shared" si="2"/>
        <v>1.5</v>
      </c>
      <c r="J18" s="189"/>
      <c r="K18" s="190" t="str">
        <f t="shared" si="3"/>
        <v/>
      </c>
      <c r="L18" s="189"/>
      <c r="M18" s="190" t="str">
        <f t="shared" si="4"/>
        <v/>
      </c>
      <c r="N18" s="189"/>
      <c r="O18" s="190" t="str">
        <f t="shared" si="5"/>
        <v/>
      </c>
      <c r="P18" s="189"/>
      <c r="Q18" s="190" t="str">
        <f t="shared" si="6"/>
        <v/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hidden="1" customHeight="1" x14ac:dyDescent="0.2">
      <c r="A19" s="355">
        <v>16</v>
      </c>
      <c r="B19" s="57" t="s">
        <v>147</v>
      </c>
      <c r="C19" s="3">
        <v>3</v>
      </c>
      <c r="D19" s="55" t="s">
        <v>108</v>
      </c>
      <c r="E19" s="186">
        <f t="shared" si="0"/>
        <v>10.375</v>
      </c>
      <c r="F19" s="187">
        <f t="shared" si="1"/>
        <v>16</v>
      </c>
      <c r="G19" s="188">
        <v>6.875</v>
      </c>
      <c r="H19" s="189">
        <v>32</v>
      </c>
      <c r="I19" s="190">
        <f t="shared" si="2"/>
        <v>1.5</v>
      </c>
      <c r="J19" s="189"/>
      <c r="K19" s="190" t="str">
        <f t="shared" si="3"/>
        <v/>
      </c>
      <c r="L19" s="189"/>
      <c r="M19" s="190" t="str">
        <f t="shared" si="4"/>
        <v/>
      </c>
      <c r="N19" s="189">
        <v>16</v>
      </c>
      <c r="O19" s="190">
        <f t="shared" si="5"/>
        <v>2</v>
      </c>
      <c r="P19" s="189"/>
      <c r="Q19" s="190" t="str">
        <f t="shared" si="6"/>
        <v/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customHeight="1" x14ac:dyDescent="0.2">
      <c r="A20" s="356">
        <v>17</v>
      </c>
      <c r="B20" s="57" t="s">
        <v>222</v>
      </c>
      <c r="C20" s="3">
        <v>2</v>
      </c>
      <c r="D20" s="55" t="s">
        <v>121</v>
      </c>
      <c r="E20" s="186">
        <f t="shared" si="0"/>
        <v>9.75</v>
      </c>
      <c r="F20" s="187">
        <f t="shared" si="1"/>
        <v>17</v>
      </c>
      <c r="G20" s="188">
        <v>3.25</v>
      </c>
      <c r="H20" s="189">
        <v>32</v>
      </c>
      <c r="I20" s="190">
        <f t="shared" si="2"/>
        <v>1.5</v>
      </c>
      <c r="J20" s="189"/>
      <c r="K20" s="190" t="str">
        <f t="shared" si="3"/>
        <v/>
      </c>
      <c r="L20" s="189"/>
      <c r="M20" s="190" t="str">
        <f t="shared" si="4"/>
        <v/>
      </c>
      <c r="N20" s="189">
        <v>7</v>
      </c>
      <c r="O20" s="190">
        <f t="shared" si="5"/>
        <v>5</v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hidden="1" customHeight="1" x14ac:dyDescent="0.2">
      <c r="A21" s="355">
        <v>18</v>
      </c>
      <c r="B21" s="57" t="s">
        <v>151</v>
      </c>
      <c r="C21" s="3">
        <v>3</v>
      </c>
      <c r="D21" s="55" t="s">
        <v>133</v>
      </c>
      <c r="E21" s="186">
        <f t="shared" si="0"/>
        <v>8.5</v>
      </c>
      <c r="F21" s="187">
        <f t="shared" si="1"/>
        <v>18</v>
      </c>
      <c r="G21" s="188">
        <v>7</v>
      </c>
      <c r="H21" s="189">
        <v>32</v>
      </c>
      <c r="I21" s="190">
        <f t="shared" si="2"/>
        <v>1.5</v>
      </c>
      <c r="J21" s="189"/>
      <c r="K21" s="190" t="str">
        <f t="shared" si="3"/>
        <v/>
      </c>
      <c r="L21" s="189"/>
      <c r="M21" s="190" t="str">
        <f t="shared" si="4"/>
        <v/>
      </c>
      <c r="N21" s="189"/>
      <c r="O21" s="190" t="str">
        <f t="shared" si="5"/>
        <v/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customHeight="1" x14ac:dyDescent="0.2">
      <c r="A22" s="355">
        <v>19</v>
      </c>
      <c r="B22" s="57" t="s">
        <v>313</v>
      </c>
      <c r="C22" s="3">
        <v>1</v>
      </c>
      <c r="D22" s="55" t="s">
        <v>108</v>
      </c>
      <c r="E22" s="186">
        <f t="shared" si="0"/>
        <v>8</v>
      </c>
      <c r="F22" s="187">
        <f t="shared" si="1"/>
        <v>19</v>
      </c>
      <c r="G22" s="188">
        <v>3</v>
      </c>
      <c r="H22" s="189">
        <v>16</v>
      </c>
      <c r="I22" s="190">
        <f t="shared" si="2"/>
        <v>3</v>
      </c>
      <c r="J22" s="189"/>
      <c r="K22" s="190" t="str">
        <f t="shared" si="3"/>
        <v/>
      </c>
      <c r="L22" s="189"/>
      <c r="M22" s="190" t="str">
        <f t="shared" si="4"/>
        <v/>
      </c>
      <c r="N22" s="189"/>
      <c r="O22" s="190" t="str">
        <f t="shared" si="5"/>
        <v/>
      </c>
      <c r="P22" s="189">
        <v>7</v>
      </c>
      <c r="Q22" s="190">
        <f t="shared" si="6"/>
        <v>2</v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hidden="1" customHeight="1" x14ac:dyDescent="0.2">
      <c r="A23" s="356">
        <v>20</v>
      </c>
      <c r="B23" s="57" t="s">
        <v>149</v>
      </c>
      <c r="C23" s="3">
        <v>3</v>
      </c>
      <c r="D23" s="55" t="s">
        <v>96</v>
      </c>
      <c r="E23" s="186">
        <f t="shared" si="0"/>
        <v>7.875</v>
      </c>
      <c r="F23" s="187">
        <f t="shared" si="1"/>
        <v>20</v>
      </c>
      <c r="G23" s="188">
        <v>4.875</v>
      </c>
      <c r="H23" s="189">
        <v>16</v>
      </c>
      <c r="I23" s="190">
        <f t="shared" si="2"/>
        <v>3</v>
      </c>
      <c r="J23" s="189"/>
      <c r="K23" s="190" t="str">
        <f t="shared" si="3"/>
        <v/>
      </c>
      <c r="L23" s="189"/>
      <c r="M23" s="190" t="str">
        <f t="shared" si="4"/>
        <v/>
      </c>
      <c r="N23" s="189"/>
      <c r="O23" s="190" t="str">
        <f t="shared" si="5"/>
        <v/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hidden="1" customHeight="1" x14ac:dyDescent="0.2">
      <c r="A24" s="355">
        <v>21</v>
      </c>
      <c r="B24" s="57" t="s">
        <v>150</v>
      </c>
      <c r="C24" s="3">
        <v>3</v>
      </c>
      <c r="D24" s="55" t="s">
        <v>90</v>
      </c>
      <c r="E24" s="186">
        <f t="shared" si="0"/>
        <v>6.5</v>
      </c>
      <c r="F24" s="187">
        <f t="shared" si="1"/>
        <v>21</v>
      </c>
      <c r="G24" s="188">
        <v>3</v>
      </c>
      <c r="H24" s="189">
        <v>32</v>
      </c>
      <c r="I24" s="190">
        <f t="shared" si="2"/>
        <v>1.5</v>
      </c>
      <c r="J24" s="189"/>
      <c r="K24" s="190" t="str">
        <f t="shared" si="3"/>
        <v/>
      </c>
      <c r="L24" s="189"/>
      <c r="M24" s="190" t="str">
        <f t="shared" si="4"/>
        <v/>
      </c>
      <c r="N24" s="189">
        <v>16</v>
      </c>
      <c r="O24" s="190">
        <f t="shared" si="5"/>
        <v>2</v>
      </c>
      <c r="P24" s="189"/>
      <c r="Q24" s="190" t="str">
        <f t="shared" si="6"/>
        <v/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customHeight="1" x14ac:dyDescent="0.2">
      <c r="A25" s="355">
        <v>22</v>
      </c>
      <c r="B25" s="57" t="s">
        <v>311</v>
      </c>
      <c r="C25" s="3">
        <v>1</v>
      </c>
      <c r="D25" s="55" t="s">
        <v>179</v>
      </c>
      <c r="E25" s="186">
        <f t="shared" si="0"/>
        <v>6</v>
      </c>
      <c r="F25" s="187">
        <f t="shared" si="1"/>
        <v>22</v>
      </c>
      <c r="G25" s="188">
        <v>6</v>
      </c>
      <c r="H25" s="189"/>
      <c r="I25" s="190" t="str">
        <f t="shared" si="2"/>
        <v/>
      </c>
      <c r="J25" s="189"/>
      <c r="K25" s="190" t="str">
        <f t="shared" si="3"/>
        <v/>
      </c>
      <c r="L25" s="189"/>
      <c r="M25" s="190" t="str">
        <f t="shared" si="4"/>
        <v/>
      </c>
      <c r="N25" s="189"/>
      <c r="O25" s="190" t="str">
        <f t="shared" si="5"/>
        <v/>
      </c>
      <c r="P25" s="189"/>
      <c r="Q25" s="190" t="str">
        <f t="shared" si="6"/>
        <v/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customHeight="1" x14ac:dyDescent="0.2">
      <c r="A26" s="356">
        <v>23</v>
      </c>
      <c r="B26" s="57" t="s">
        <v>370</v>
      </c>
      <c r="C26" s="3">
        <v>1</v>
      </c>
      <c r="D26" s="55" t="s">
        <v>108</v>
      </c>
      <c r="E26" s="186">
        <f t="shared" si="0"/>
        <v>6</v>
      </c>
      <c r="F26" s="187">
        <f t="shared" si="1"/>
        <v>22</v>
      </c>
      <c r="G26" s="188">
        <v>0</v>
      </c>
      <c r="H26" s="189">
        <v>8</v>
      </c>
      <c r="I26" s="190">
        <f t="shared" si="2"/>
        <v>6</v>
      </c>
      <c r="J26" s="189"/>
      <c r="K26" s="190" t="str">
        <f t="shared" si="3"/>
        <v/>
      </c>
      <c r="L26" s="189"/>
      <c r="M26" s="190" t="str">
        <f t="shared" si="4"/>
        <v/>
      </c>
      <c r="N26" s="189"/>
      <c r="O26" s="190" t="str">
        <f t="shared" si="5"/>
        <v/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hidden="1" customHeight="1" x14ac:dyDescent="0.2">
      <c r="A27" s="355">
        <v>24</v>
      </c>
      <c r="B27" s="57" t="s">
        <v>449</v>
      </c>
      <c r="C27" s="3"/>
      <c r="D27" s="55" t="s">
        <v>450</v>
      </c>
      <c r="E27" s="186">
        <f t="shared" si="0"/>
        <v>6</v>
      </c>
      <c r="F27" s="187">
        <f t="shared" si="1"/>
        <v>22</v>
      </c>
      <c r="G27" s="188">
        <v>0</v>
      </c>
      <c r="H27" s="189"/>
      <c r="I27" s="190" t="str">
        <f t="shared" si="2"/>
        <v/>
      </c>
      <c r="J27" s="189"/>
      <c r="K27" s="190" t="str">
        <f t="shared" si="3"/>
        <v/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>
        <v>1</v>
      </c>
      <c r="S27" s="190">
        <f t="shared" si="7"/>
        <v>6</v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customHeight="1" x14ac:dyDescent="0.2">
      <c r="A28" s="355">
        <v>25</v>
      </c>
      <c r="B28" s="57" t="s">
        <v>197</v>
      </c>
      <c r="C28" s="3">
        <v>2</v>
      </c>
      <c r="D28" s="55" t="s">
        <v>103</v>
      </c>
      <c r="E28" s="186">
        <f t="shared" si="0"/>
        <v>5</v>
      </c>
      <c r="F28" s="187">
        <f t="shared" si="1"/>
        <v>25</v>
      </c>
      <c r="G28" s="188">
        <v>1.5</v>
      </c>
      <c r="H28" s="189">
        <v>32</v>
      </c>
      <c r="I28" s="190">
        <f t="shared" si="2"/>
        <v>1.5</v>
      </c>
      <c r="J28" s="189"/>
      <c r="K28" s="190" t="str">
        <f t="shared" si="3"/>
        <v/>
      </c>
      <c r="L28" s="189"/>
      <c r="M28" s="190" t="str">
        <f t="shared" si="4"/>
        <v/>
      </c>
      <c r="N28" s="189">
        <v>16</v>
      </c>
      <c r="O28" s="190">
        <f t="shared" si="5"/>
        <v>2</v>
      </c>
      <c r="P28" s="189"/>
      <c r="Q28" s="190" t="str">
        <f t="shared" si="6"/>
        <v/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hidden="1" customHeight="1" x14ac:dyDescent="0.2">
      <c r="A29" s="356">
        <v>26</v>
      </c>
      <c r="B29" s="57" t="s">
        <v>451</v>
      </c>
      <c r="C29" s="3">
        <v>3</v>
      </c>
      <c r="D29" s="55" t="s">
        <v>452</v>
      </c>
      <c r="E29" s="186">
        <f t="shared" si="0"/>
        <v>5</v>
      </c>
      <c r="F29" s="187">
        <f t="shared" si="1"/>
        <v>25</v>
      </c>
      <c r="G29" s="188">
        <v>0</v>
      </c>
      <c r="H29" s="189"/>
      <c r="I29" s="190" t="str">
        <f t="shared" si="2"/>
        <v/>
      </c>
      <c r="J29" s="189"/>
      <c r="K29" s="190" t="str">
        <f t="shared" si="3"/>
        <v/>
      </c>
      <c r="L29" s="189"/>
      <c r="M29" s="190" t="str">
        <f t="shared" si="4"/>
        <v/>
      </c>
      <c r="N29" s="189">
        <v>8</v>
      </c>
      <c r="O29" s="190">
        <f t="shared" si="5"/>
        <v>5</v>
      </c>
      <c r="P29" s="189"/>
      <c r="Q29" s="190" t="str">
        <f t="shared" si="6"/>
        <v/>
      </c>
      <c r="R29" s="189"/>
      <c r="S29" s="190" t="str">
        <f t="shared" si="7"/>
        <v/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hidden="1" customHeight="1" x14ac:dyDescent="0.2">
      <c r="A30" s="355">
        <v>27</v>
      </c>
      <c r="B30" s="54" t="s">
        <v>153</v>
      </c>
      <c r="C30" s="3">
        <v>3</v>
      </c>
      <c r="D30" s="55" t="s">
        <v>96</v>
      </c>
      <c r="E30" s="186">
        <f t="shared" si="0"/>
        <v>4.625</v>
      </c>
      <c r="F30" s="187">
        <f t="shared" si="1"/>
        <v>27</v>
      </c>
      <c r="G30" s="188">
        <v>3.125</v>
      </c>
      <c r="H30" s="189">
        <v>32</v>
      </c>
      <c r="I30" s="190">
        <f t="shared" si="2"/>
        <v>1.5</v>
      </c>
      <c r="J30" s="189"/>
      <c r="K30" s="190" t="str">
        <f t="shared" si="3"/>
        <v/>
      </c>
      <c r="L30" s="189"/>
      <c r="M30" s="190" t="str">
        <f t="shared" si="4"/>
        <v/>
      </c>
      <c r="N30" s="189"/>
      <c r="O30" s="190" t="str">
        <f t="shared" si="5"/>
        <v/>
      </c>
      <c r="P30" s="189"/>
      <c r="Q30" s="190" t="str">
        <f t="shared" si="6"/>
        <v/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hidden="1" customHeight="1" x14ac:dyDescent="0.2">
      <c r="A31" s="355">
        <v>28</v>
      </c>
      <c r="B31" s="57" t="s">
        <v>169</v>
      </c>
      <c r="C31" s="3">
        <v>3</v>
      </c>
      <c r="D31" s="55" t="s">
        <v>96</v>
      </c>
      <c r="E31" s="186">
        <f t="shared" si="0"/>
        <v>4</v>
      </c>
      <c r="F31" s="187">
        <f t="shared" si="1"/>
        <v>28</v>
      </c>
      <c r="G31" s="188">
        <v>2.5</v>
      </c>
      <c r="H31" s="189">
        <v>32</v>
      </c>
      <c r="I31" s="190">
        <f t="shared" si="2"/>
        <v>1.5</v>
      </c>
      <c r="J31" s="189"/>
      <c r="K31" s="190" t="str">
        <f t="shared" si="3"/>
        <v/>
      </c>
      <c r="L31" s="189"/>
      <c r="M31" s="190" t="str">
        <f t="shared" si="4"/>
        <v/>
      </c>
      <c r="N31" s="189"/>
      <c r="O31" s="190" t="str">
        <f t="shared" si="5"/>
        <v/>
      </c>
      <c r="P31" s="189"/>
      <c r="Q31" s="190" t="str">
        <f t="shared" si="6"/>
        <v/>
      </c>
      <c r="R31" s="189"/>
      <c r="S31" s="190" t="str">
        <f t="shared" si="7"/>
        <v/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56">
        <v>29</v>
      </c>
      <c r="B32" s="57" t="s">
        <v>453</v>
      </c>
      <c r="C32" s="3">
        <v>1</v>
      </c>
      <c r="D32" s="55" t="s">
        <v>94</v>
      </c>
      <c r="E32" s="186">
        <f t="shared" si="0"/>
        <v>4</v>
      </c>
      <c r="F32" s="187">
        <f t="shared" si="1"/>
        <v>28</v>
      </c>
      <c r="G32" s="188">
        <v>0</v>
      </c>
      <c r="H32" s="189"/>
      <c r="I32" s="190" t="str">
        <f t="shared" si="2"/>
        <v/>
      </c>
      <c r="J32" s="189"/>
      <c r="K32" s="190" t="str">
        <f t="shared" si="3"/>
        <v/>
      </c>
      <c r="L32" s="189"/>
      <c r="M32" s="190" t="str">
        <f t="shared" si="4"/>
        <v/>
      </c>
      <c r="N32" s="189"/>
      <c r="O32" s="190" t="str">
        <f t="shared" si="5"/>
        <v/>
      </c>
      <c r="P32" s="189">
        <v>6</v>
      </c>
      <c r="Q32" s="190">
        <f t="shared" si="6"/>
        <v>4</v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hidden="1" customHeight="1" x14ac:dyDescent="0.2">
      <c r="A33" s="355">
        <v>30</v>
      </c>
      <c r="B33" s="57" t="s">
        <v>454</v>
      </c>
      <c r="C33" s="3"/>
      <c r="D33" s="55" t="s">
        <v>434</v>
      </c>
      <c r="E33" s="186">
        <f t="shared" si="0"/>
        <v>4</v>
      </c>
      <c r="F33" s="187">
        <f t="shared" si="1"/>
        <v>28</v>
      </c>
      <c r="G33" s="188">
        <v>0</v>
      </c>
      <c r="H33" s="189"/>
      <c r="I33" s="190" t="str">
        <f t="shared" si="2"/>
        <v/>
      </c>
      <c r="J33" s="189"/>
      <c r="K33" s="190" t="str">
        <f t="shared" si="3"/>
        <v/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>
        <v>2</v>
      </c>
      <c r="S33" s="190">
        <f t="shared" si="7"/>
        <v>4</v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customHeight="1" x14ac:dyDescent="0.2">
      <c r="A34" s="355">
        <v>31</v>
      </c>
      <c r="B34" s="56" t="s">
        <v>316</v>
      </c>
      <c r="C34" s="3">
        <v>2</v>
      </c>
      <c r="D34" s="55" t="s">
        <v>96</v>
      </c>
      <c r="E34" s="186">
        <f t="shared" si="0"/>
        <v>3.75</v>
      </c>
      <c r="F34" s="187">
        <f t="shared" si="1"/>
        <v>31</v>
      </c>
      <c r="G34" s="188">
        <v>1.75</v>
      </c>
      <c r="H34" s="189"/>
      <c r="I34" s="190" t="str">
        <f t="shared" si="2"/>
        <v/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>
        <v>7</v>
      </c>
      <c r="Q34" s="190">
        <f t="shared" si="6"/>
        <v>2</v>
      </c>
      <c r="R34" s="189"/>
      <c r="S34" s="190" t="str">
        <f t="shared" si="7"/>
        <v/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hidden="1" customHeight="1" x14ac:dyDescent="0.2">
      <c r="A35" s="356">
        <v>32</v>
      </c>
      <c r="B35" s="56" t="s">
        <v>192</v>
      </c>
      <c r="C35" s="3">
        <v>3</v>
      </c>
      <c r="D35" s="55" t="s">
        <v>125</v>
      </c>
      <c r="E35" s="186">
        <f t="shared" si="0"/>
        <v>3.25</v>
      </c>
      <c r="F35" s="187">
        <f t="shared" si="1"/>
        <v>32</v>
      </c>
      <c r="G35" s="188">
        <v>1.25</v>
      </c>
      <c r="H35" s="189"/>
      <c r="I35" s="190" t="str">
        <f t="shared" si="2"/>
        <v/>
      </c>
      <c r="J35" s="189"/>
      <c r="K35" s="190" t="str">
        <f t="shared" si="3"/>
        <v/>
      </c>
      <c r="L35" s="189"/>
      <c r="M35" s="190" t="str">
        <f t="shared" si="4"/>
        <v/>
      </c>
      <c r="N35" s="189">
        <v>16</v>
      </c>
      <c r="O35" s="190">
        <f t="shared" si="5"/>
        <v>2</v>
      </c>
      <c r="P35" s="189"/>
      <c r="Q35" s="190" t="str">
        <f t="shared" si="6"/>
        <v/>
      </c>
      <c r="R35" s="189"/>
      <c r="S35" s="190" t="str">
        <f t="shared" si="7"/>
        <v/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hidden="1" customHeight="1" x14ac:dyDescent="0.2">
      <c r="A36" s="355">
        <v>33</v>
      </c>
      <c r="B36" s="57" t="s">
        <v>319</v>
      </c>
      <c r="C36" s="3"/>
      <c r="D36" s="55" t="s">
        <v>116</v>
      </c>
      <c r="E36" s="186">
        <f t="shared" si="0"/>
        <v>3</v>
      </c>
      <c r="F36" s="187">
        <f t="shared" si="1"/>
        <v>33</v>
      </c>
      <c r="G36" s="188">
        <v>1</v>
      </c>
      <c r="H36" s="189"/>
      <c r="I36" s="190" t="str">
        <f t="shared" si="2"/>
        <v/>
      </c>
      <c r="J36" s="189"/>
      <c r="K36" s="190" t="str">
        <f t="shared" si="3"/>
        <v/>
      </c>
      <c r="L36" s="189"/>
      <c r="M36" s="190" t="str">
        <f t="shared" si="4"/>
        <v/>
      </c>
      <c r="N36" s="189">
        <v>16</v>
      </c>
      <c r="O36" s="190">
        <f t="shared" si="5"/>
        <v>2</v>
      </c>
      <c r="P36" s="189"/>
      <c r="Q36" s="190" t="str">
        <f t="shared" si="6"/>
        <v/>
      </c>
      <c r="R36" s="189"/>
      <c r="S36" s="190" t="str">
        <f t="shared" si="7"/>
        <v/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hidden="1" customHeight="1" x14ac:dyDescent="0.2">
      <c r="A37" s="355">
        <v>34</v>
      </c>
      <c r="B37" s="57" t="s">
        <v>328</v>
      </c>
      <c r="C37" s="3" t="s">
        <v>177</v>
      </c>
      <c r="D37" s="55" t="s">
        <v>135</v>
      </c>
      <c r="E37" s="186">
        <f t="shared" si="0"/>
        <v>3</v>
      </c>
      <c r="F37" s="187">
        <f t="shared" si="1"/>
        <v>33</v>
      </c>
      <c r="G37" s="188">
        <v>0</v>
      </c>
      <c r="H37" s="189"/>
      <c r="I37" s="190" t="str">
        <f t="shared" si="2"/>
        <v/>
      </c>
      <c r="J37" s="189"/>
      <c r="K37" s="190" t="str">
        <f t="shared" si="3"/>
        <v/>
      </c>
      <c r="L37" s="189"/>
      <c r="M37" s="190" t="str">
        <f t="shared" si="4"/>
        <v/>
      </c>
      <c r="N37" s="189"/>
      <c r="O37" s="190" t="str">
        <f t="shared" si="5"/>
        <v/>
      </c>
      <c r="P37" s="189"/>
      <c r="Q37" s="190" t="str">
        <f t="shared" si="6"/>
        <v/>
      </c>
      <c r="R37" s="189">
        <v>4</v>
      </c>
      <c r="S37" s="190">
        <f t="shared" si="7"/>
        <v>3</v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hidden="1" customHeight="1" x14ac:dyDescent="0.2">
      <c r="A38" s="356">
        <v>35</v>
      </c>
      <c r="B38" s="57" t="s">
        <v>329</v>
      </c>
      <c r="C38" s="3" t="s">
        <v>176</v>
      </c>
      <c r="D38" s="55" t="s">
        <v>455</v>
      </c>
      <c r="E38" s="186">
        <f t="shared" si="0"/>
        <v>3</v>
      </c>
      <c r="F38" s="187">
        <f t="shared" si="1"/>
        <v>33</v>
      </c>
      <c r="G38" s="188">
        <v>0</v>
      </c>
      <c r="H38" s="189"/>
      <c r="I38" s="190" t="str">
        <f t="shared" si="2"/>
        <v/>
      </c>
      <c r="J38" s="189"/>
      <c r="K38" s="190" t="str">
        <f t="shared" si="3"/>
        <v/>
      </c>
      <c r="L38" s="189"/>
      <c r="M38" s="190" t="str">
        <f t="shared" si="4"/>
        <v/>
      </c>
      <c r="N38" s="189"/>
      <c r="O38" s="190" t="str">
        <f t="shared" si="5"/>
        <v/>
      </c>
      <c r="P38" s="189"/>
      <c r="Q38" s="190" t="str">
        <f t="shared" si="6"/>
        <v/>
      </c>
      <c r="R38" s="189">
        <v>3</v>
      </c>
      <c r="S38" s="190">
        <f t="shared" si="7"/>
        <v>3</v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hidden="1" customHeight="1" x14ac:dyDescent="0.2">
      <c r="A39" s="355">
        <v>36</v>
      </c>
      <c r="B39" s="56" t="s">
        <v>148</v>
      </c>
      <c r="C39" s="3">
        <v>3</v>
      </c>
      <c r="D39" s="55" t="s">
        <v>96</v>
      </c>
      <c r="E39" s="186">
        <f t="shared" si="0"/>
        <v>2.875</v>
      </c>
      <c r="F39" s="187">
        <f t="shared" si="1"/>
        <v>36</v>
      </c>
      <c r="G39" s="188">
        <v>2.875</v>
      </c>
      <c r="H39" s="189"/>
      <c r="I39" s="190" t="str">
        <f t="shared" si="2"/>
        <v/>
      </c>
      <c r="J39" s="189"/>
      <c r="K39" s="190" t="str">
        <f t="shared" si="3"/>
        <v/>
      </c>
      <c r="L39" s="189"/>
      <c r="M39" s="190" t="str">
        <f t="shared" si="4"/>
        <v/>
      </c>
      <c r="N39" s="189"/>
      <c r="O39" s="190" t="str">
        <f t="shared" si="5"/>
        <v/>
      </c>
      <c r="P39" s="189"/>
      <c r="Q39" s="190" t="str">
        <f t="shared" si="6"/>
        <v/>
      </c>
      <c r="R39" s="189"/>
      <c r="S39" s="190" t="str">
        <f t="shared" si="7"/>
        <v/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customHeight="1" x14ac:dyDescent="0.2">
      <c r="A40" s="355">
        <v>37</v>
      </c>
      <c r="B40" s="57" t="s">
        <v>317</v>
      </c>
      <c r="C40" s="3">
        <v>2</v>
      </c>
      <c r="D40" s="55" t="s">
        <v>106</v>
      </c>
      <c r="E40" s="186">
        <f t="shared" si="0"/>
        <v>2.75</v>
      </c>
      <c r="F40" s="187">
        <f t="shared" si="1"/>
        <v>37</v>
      </c>
      <c r="G40" s="188">
        <v>1.25</v>
      </c>
      <c r="H40" s="189">
        <v>32</v>
      </c>
      <c r="I40" s="190">
        <f t="shared" si="2"/>
        <v>1.5</v>
      </c>
      <c r="J40" s="189"/>
      <c r="K40" s="190" t="str">
        <f t="shared" si="3"/>
        <v/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hidden="1" customHeight="1" x14ac:dyDescent="0.2">
      <c r="A41" s="356">
        <v>38</v>
      </c>
      <c r="B41" s="57" t="s">
        <v>318</v>
      </c>
      <c r="C41" s="3">
        <v>3</v>
      </c>
      <c r="D41" s="55" t="s">
        <v>121</v>
      </c>
      <c r="E41" s="186">
        <f t="shared" si="0"/>
        <v>2.75</v>
      </c>
      <c r="F41" s="187">
        <f t="shared" si="1"/>
        <v>37</v>
      </c>
      <c r="G41" s="188">
        <v>1.25</v>
      </c>
      <c r="H41" s="189">
        <v>32</v>
      </c>
      <c r="I41" s="190">
        <f t="shared" si="2"/>
        <v>1.5</v>
      </c>
      <c r="J41" s="189"/>
      <c r="K41" s="190" t="str">
        <f t="shared" si="3"/>
        <v/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hidden="1" customHeight="1" x14ac:dyDescent="0.2">
      <c r="A42" s="355">
        <v>39</v>
      </c>
      <c r="B42" s="57" t="s">
        <v>199</v>
      </c>
      <c r="C42" s="3">
        <v>3</v>
      </c>
      <c r="D42" s="55" t="s">
        <v>94</v>
      </c>
      <c r="E42" s="186">
        <f t="shared" si="0"/>
        <v>2.75</v>
      </c>
      <c r="F42" s="187">
        <f t="shared" si="1"/>
        <v>37</v>
      </c>
      <c r="G42" s="188">
        <v>0.75</v>
      </c>
      <c r="H42" s="189"/>
      <c r="I42" s="190" t="str">
        <f t="shared" si="2"/>
        <v/>
      </c>
      <c r="J42" s="189"/>
      <c r="K42" s="190" t="str">
        <f t="shared" si="3"/>
        <v/>
      </c>
      <c r="L42" s="189"/>
      <c r="M42" s="190" t="str">
        <f t="shared" si="4"/>
        <v/>
      </c>
      <c r="N42" s="189">
        <v>16</v>
      </c>
      <c r="O42" s="190">
        <f t="shared" si="5"/>
        <v>2</v>
      </c>
      <c r="P42" s="189"/>
      <c r="Q42" s="190" t="str">
        <f t="shared" si="6"/>
        <v/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hidden="1" customHeight="1" x14ac:dyDescent="0.2">
      <c r="A43" s="355">
        <v>40</v>
      </c>
      <c r="B43" s="57" t="s">
        <v>198</v>
      </c>
      <c r="C43" s="3">
        <v>3</v>
      </c>
      <c r="D43" s="55" t="s">
        <v>106</v>
      </c>
      <c r="E43" s="186">
        <f t="shared" si="0"/>
        <v>2.25</v>
      </c>
      <c r="F43" s="187">
        <f t="shared" si="1"/>
        <v>40</v>
      </c>
      <c r="G43" s="188">
        <v>0.75</v>
      </c>
      <c r="H43" s="189">
        <v>32</v>
      </c>
      <c r="I43" s="190">
        <f t="shared" si="2"/>
        <v>1.5</v>
      </c>
      <c r="J43" s="189"/>
      <c r="K43" s="190" t="str">
        <f t="shared" si="3"/>
        <v/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/>
      <c r="S43" s="190" t="str">
        <f t="shared" si="7"/>
        <v/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customHeight="1" x14ac:dyDescent="0.2">
      <c r="A44" s="356">
        <v>41</v>
      </c>
      <c r="B44" s="57" t="s">
        <v>314</v>
      </c>
      <c r="C44" s="3">
        <v>1</v>
      </c>
      <c r="D44" s="55" t="s">
        <v>106</v>
      </c>
      <c r="E44" s="186">
        <f t="shared" si="0"/>
        <v>2</v>
      </c>
      <c r="F44" s="187">
        <f t="shared" si="1"/>
        <v>41</v>
      </c>
      <c r="G44" s="188">
        <v>2</v>
      </c>
      <c r="H44" s="189"/>
      <c r="I44" s="190" t="str">
        <f t="shared" si="2"/>
        <v/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/>
      <c r="S44" s="190" t="str">
        <f t="shared" si="7"/>
        <v/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hidden="1" customHeight="1" x14ac:dyDescent="0.2">
      <c r="A45" s="355">
        <v>42</v>
      </c>
      <c r="B45" s="56" t="s">
        <v>195</v>
      </c>
      <c r="C45" s="3">
        <v>3</v>
      </c>
      <c r="D45" s="55" t="s">
        <v>106</v>
      </c>
      <c r="E45" s="186">
        <f t="shared" si="0"/>
        <v>2</v>
      </c>
      <c r="F45" s="187">
        <f t="shared" si="1"/>
        <v>41</v>
      </c>
      <c r="G45" s="188">
        <v>2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/>
      <c r="O45" s="190" t="str">
        <f t="shared" si="5"/>
        <v/>
      </c>
      <c r="P45" s="189"/>
      <c r="Q45" s="190" t="str">
        <f t="shared" si="6"/>
        <v/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customHeight="1" x14ac:dyDescent="0.2">
      <c r="A46" s="355">
        <v>43</v>
      </c>
      <c r="B46" s="54" t="s">
        <v>315</v>
      </c>
      <c r="C46" s="3">
        <v>1</v>
      </c>
      <c r="D46" s="55" t="s">
        <v>106</v>
      </c>
      <c r="E46" s="186">
        <f t="shared" si="0"/>
        <v>2</v>
      </c>
      <c r="F46" s="187">
        <f t="shared" si="1"/>
        <v>41</v>
      </c>
      <c r="G46" s="188" cm="1">
        <f t="array" ref="G46">_xlfn.IFS(C46=3,2/2,C46=2,2/2,C46=1,2,TRUE,0)</f>
        <v>2</v>
      </c>
      <c r="H46" s="189"/>
      <c r="I46" s="190" t="str">
        <f t="shared" si="2"/>
        <v/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/>
      <c r="S46" s="190" t="str">
        <f t="shared" si="7"/>
        <v/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hidden="1" customHeight="1" x14ac:dyDescent="0.2">
      <c r="A47" s="356">
        <v>44</v>
      </c>
      <c r="B47" s="57" t="s">
        <v>456</v>
      </c>
      <c r="C47" s="3">
        <v>3</v>
      </c>
      <c r="D47" s="55" t="s">
        <v>452</v>
      </c>
      <c r="E47" s="186">
        <f t="shared" si="0"/>
        <v>2</v>
      </c>
      <c r="F47" s="187">
        <f t="shared" si="1"/>
        <v>41</v>
      </c>
      <c r="G47" s="188">
        <v>0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>
        <v>16</v>
      </c>
      <c r="O47" s="190">
        <f t="shared" si="5"/>
        <v>2</v>
      </c>
      <c r="P47" s="189"/>
      <c r="Q47" s="190" t="str">
        <f t="shared" si="6"/>
        <v/>
      </c>
      <c r="R47" s="189"/>
      <c r="S47" s="190" t="str">
        <f t="shared" si="7"/>
        <v/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customHeight="1" x14ac:dyDescent="0.2">
      <c r="A48" s="355">
        <v>45</v>
      </c>
      <c r="B48" s="62" t="s">
        <v>457</v>
      </c>
      <c r="C48" s="60">
        <v>2</v>
      </c>
      <c r="D48" s="61" t="s">
        <v>458</v>
      </c>
      <c r="E48" s="191">
        <f t="shared" si="0"/>
        <v>2</v>
      </c>
      <c r="F48" s="192">
        <f t="shared" si="1"/>
        <v>41</v>
      </c>
      <c r="G48" s="193">
        <v>0</v>
      </c>
      <c r="H48" s="194"/>
      <c r="I48" s="195" t="str">
        <f t="shared" si="2"/>
        <v/>
      </c>
      <c r="J48" s="194"/>
      <c r="K48" s="195" t="str">
        <f t="shared" si="3"/>
        <v/>
      </c>
      <c r="L48" s="194"/>
      <c r="M48" s="195" t="str">
        <f t="shared" si="4"/>
        <v/>
      </c>
      <c r="N48" s="194">
        <v>16</v>
      </c>
      <c r="O48" s="195">
        <f t="shared" si="5"/>
        <v>2</v>
      </c>
      <c r="P48" s="194"/>
      <c r="Q48" s="195" t="str">
        <f t="shared" si="6"/>
        <v/>
      </c>
      <c r="R48" s="194"/>
      <c r="S48" s="195" t="str">
        <f t="shared" si="7"/>
        <v/>
      </c>
      <c r="T48" s="194"/>
      <c r="U48" s="195" t="str">
        <f t="shared" si="8"/>
        <v/>
      </c>
      <c r="V48" s="194"/>
      <c r="W48" s="195" t="str">
        <f t="shared" si="9"/>
        <v/>
      </c>
      <c r="X48" s="194"/>
      <c r="Y48" s="195" t="str">
        <f t="shared" si="10"/>
        <v/>
      </c>
      <c r="Z48" s="194"/>
      <c r="AA48" s="195" t="str">
        <f t="shared" si="11"/>
        <v/>
      </c>
      <c r="AB48" s="194"/>
      <c r="AC48" s="195" t="str">
        <f t="shared" si="12"/>
        <v/>
      </c>
    </row>
    <row r="49" spans="1:29" ht="15.9" hidden="1" customHeight="1" x14ac:dyDescent="0.2">
      <c r="A49" s="355">
        <v>46</v>
      </c>
      <c r="B49" s="57" t="s">
        <v>459</v>
      </c>
      <c r="C49" s="3"/>
      <c r="D49" s="55" t="s">
        <v>450</v>
      </c>
      <c r="E49" s="186">
        <f t="shared" si="0"/>
        <v>2</v>
      </c>
      <c r="F49" s="187">
        <f t="shared" si="1"/>
        <v>41</v>
      </c>
      <c r="G49" s="188">
        <v>0</v>
      </c>
      <c r="H49" s="189"/>
      <c r="I49" s="190" t="str">
        <f t="shared" si="2"/>
        <v/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>
        <v>5</v>
      </c>
      <c r="S49" s="190">
        <f t="shared" si="7"/>
        <v>2</v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hidden="1" customHeight="1" x14ac:dyDescent="0.2">
      <c r="A50" s="356">
        <v>47</v>
      </c>
      <c r="B50" s="57" t="s">
        <v>460</v>
      </c>
      <c r="C50" s="3"/>
      <c r="D50" s="55" t="s">
        <v>135</v>
      </c>
      <c r="E50" s="186">
        <f t="shared" si="0"/>
        <v>2</v>
      </c>
      <c r="F50" s="187">
        <f t="shared" si="1"/>
        <v>41</v>
      </c>
      <c r="G50" s="188">
        <v>0</v>
      </c>
      <c r="H50" s="189"/>
      <c r="I50" s="190" t="str">
        <f t="shared" si="2"/>
        <v/>
      </c>
      <c r="J50" s="189"/>
      <c r="K50" s="190" t="str">
        <f t="shared" si="3"/>
        <v/>
      </c>
      <c r="L50" s="189"/>
      <c r="M50" s="190" t="str">
        <f t="shared" si="4"/>
        <v/>
      </c>
      <c r="N50" s="189"/>
      <c r="O50" s="190" t="str">
        <f t="shared" si="5"/>
        <v/>
      </c>
      <c r="P50" s="189"/>
      <c r="Q50" s="190" t="str">
        <f t="shared" si="6"/>
        <v/>
      </c>
      <c r="R50" s="189">
        <v>6</v>
      </c>
      <c r="S50" s="190">
        <f t="shared" si="7"/>
        <v>2</v>
      </c>
      <c r="T50" s="189"/>
      <c r="U50" s="190" t="str">
        <f t="shared" si="8"/>
        <v/>
      </c>
      <c r="V50" s="189"/>
      <c r="W50" s="190" t="str">
        <f t="shared" si="9"/>
        <v/>
      </c>
      <c r="X50" s="189"/>
      <c r="Y50" s="190" t="str">
        <f t="shared" si="10"/>
        <v/>
      </c>
      <c r="Z50" s="189"/>
      <c r="AA50" s="190" t="str">
        <f t="shared" si="11"/>
        <v/>
      </c>
      <c r="AB50" s="189"/>
      <c r="AC50" s="190" t="str">
        <f t="shared" si="12"/>
        <v/>
      </c>
    </row>
    <row r="51" spans="1:29" ht="15.9" hidden="1" customHeight="1" x14ac:dyDescent="0.2">
      <c r="A51" s="355">
        <v>48</v>
      </c>
      <c r="B51" s="57" t="s">
        <v>223</v>
      </c>
      <c r="C51" s="3">
        <v>3</v>
      </c>
      <c r="D51" s="55" t="s">
        <v>224</v>
      </c>
      <c r="E51" s="186">
        <f t="shared" si="0"/>
        <v>1.5</v>
      </c>
      <c r="F51" s="187">
        <f t="shared" si="1"/>
        <v>48</v>
      </c>
      <c r="G51" s="188">
        <v>1.5</v>
      </c>
      <c r="H51" s="189"/>
      <c r="I51" s="190" t="str">
        <f t="shared" si="2"/>
        <v/>
      </c>
      <c r="J51" s="189"/>
      <c r="K51" s="190" t="str">
        <f t="shared" si="3"/>
        <v/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hidden="1" customHeight="1" x14ac:dyDescent="0.2">
      <c r="A52" s="355">
        <v>49</v>
      </c>
      <c r="B52" s="56" t="s">
        <v>417</v>
      </c>
      <c r="C52" s="3">
        <v>3</v>
      </c>
      <c r="D52" s="55" t="s">
        <v>110</v>
      </c>
      <c r="E52" s="186">
        <f t="shared" si="0"/>
        <v>1.5</v>
      </c>
      <c r="F52" s="187">
        <f t="shared" si="1"/>
        <v>48</v>
      </c>
      <c r="G52" s="188">
        <v>0</v>
      </c>
      <c r="H52" s="189">
        <v>32</v>
      </c>
      <c r="I52" s="190">
        <f t="shared" si="2"/>
        <v>1.5</v>
      </c>
      <c r="J52" s="189"/>
      <c r="K52" s="190" t="str">
        <f t="shared" si="3"/>
        <v/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customHeight="1" x14ac:dyDescent="0.2">
      <c r="A53" s="356">
        <v>50</v>
      </c>
      <c r="B53" s="57" t="s">
        <v>418</v>
      </c>
      <c r="C53" s="3">
        <v>2</v>
      </c>
      <c r="D53" s="55" t="s">
        <v>113</v>
      </c>
      <c r="E53" s="186">
        <f t="shared" si="0"/>
        <v>1.5</v>
      </c>
      <c r="F53" s="187">
        <f t="shared" si="1"/>
        <v>48</v>
      </c>
      <c r="G53" s="188">
        <v>0</v>
      </c>
      <c r="H53" s="189">
        <v>32</v>
      </c>
      <c r="I53" s="190">
        <f t="shared" si="2"/>
        <v>1.5</v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customHeight="1" x14ac:dyDescent="0.2">
      <c r="A54" s="355">
        <v>51</v>
      </c>
      <c r="B54" s="57" t="s">
        <v>374</v>
      </c>
      <c r="C54" s="3">
        <v>2</v>
      </c>
      <c r="D54" s="55" t="s">
        <v>110</v>
      </c>
      <c r="E54" s="186">
        <f t="shared" si="0"/>
        <v>1.5</v>
      </c>
      <c r="F54" s="187">
        <f t="shared" si="1"/>
        <v>48</v>
      </c>
      <c r="G54" s="188">
        <v>0</v>
      </c>
      <c r="H54" s="189">
        <v>32</v>
      </c>
      <c r="I54" s="190">
        <f t="shared" si="2"/>
        <v>1.5</v>
      </c>
      <c r="J54" s="189"/>
      <c r="K54" s="190" t="str">
        <f t="shared" si="3"/>
        <v/>
      </c>
      <c r="L54" s="189"/>
      <c r="M54" s="190" t="str">
        <f t="shared" si="4"/>
        <v/>
      </c>
      <c r="N54" s="189"/>
      <c r="O54" s="190" t="str">
        <f t="shared" si="5"/>
        <v/>
      </c>
      <c r="P54" s="189"/>
      <c r="Q54" s="190" t="str">
        <f t="shared" si="6"/>
        <v/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hidden="1" customHeight="1" x14ac:dyDescent="0.2">
      <c r="A55" s="355">
        <v>52</v>
      </c>
      <c r="B55" s="54" t="s">
        <v>419</v>
      </c>
      <c r="C55" s="3">
        <v>3</v>
      </c>
      <c r="D55" s="55" t="s">
        <v>128</v>
      </c>
      <c r="E55" s="186">
        <f t="shared" si="0"/>
        <v>1.5</v>
      </c>
      <c r="F55" s="187">
        <f t="shared" si="1"/>
        <v>48</v>
      </c>
      <c r="G55" s="188">
        <v>0</v>
      </c>
      <c r="H55" s="189">
        <v>32</v>
      </c>
      <c r="I55" s="190">
        <f t="shared" si="2"/>
        <v>1.5</v>
      </c>
      <c r="J55" s="189"/>
      <c r="K55" s="190" t="str">
        <f t="shared" si="3"/>
        <v/>
      </c>
      <c r="L55" s="189"/>
      <c r="M55" s="190" t="str">
        <f t="shared" si="4"/>
        <v/>
      </c>
      <c r="N55" s="189"/>
      <c r="O55" s="190" t="str">
        <f t="shared" si="5"/>
        <v/>
      </c>
      <c r="P55" s="189"/>
      <c r="Q55" s="190" t="str">
        <f t="shared" si="6"/>
        <v/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hidden="1" customHeight="1" x14ac:dyDescent="0.2">
      <c r="A56" s="356">
        <v>53</v>
      </c>
      <c r="B56" s="56" t="s">
        <v>461</v>
      </c>
      <c r="C56" s="3"/>
      <c r="D56" s="55" t="s">
        <v>438</v>
      </c>
      <c r="E56" s="186">
        <f t="shared" si="0"/>
        <v>1</v>
      </c>
      <c r="F56" s="187">
        <f t="shared" si="1"/>
        <v>53</v>
      </c>
      <c r="G56" s="188">
        <v>0</v>
      </c>
      <c r="H56" s="189"/>
      <c r="I56" s="190" t="str">
        <f t="shared" si="2"/>
        <v/>
      </c>
      <c r="J56" s="189"/>
      <c r="K56" s="190" t="str">
        <f t="shared" si="3"/>
        <v/>
      </c>
      <c r="L56" s="189"/>
      <c r="M56" s="190" t="str">
        <f t="shared" si="4"/>
        <v/>
      </c>
      <c r="N56" s="189"/>
      <c r="O56" s="190" t="str">
        <f t="shared" si="5"/>
        <v/>
      </c>
      <c r="P56" s="189"/>
      <c r="Q56" s="190" t="str">
        <f t="shared" si="6"/>
        <v/>
      </c>
      <c r="R56" s="189">
        <v>7</v>
      </c>
      <c r="S56" s="190">
        <f t="shared" si="7"/>
        <v>1</v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hidden="1" customHeight="1" x14ac:dyDescent="0.2">
      <c r="A57" s="355">
        <v>54</v>
      </c>
      <c r="B57" s="54" t="s">
        <v>462</v>
      </c>
      <c r="C57" s="3"/>
      <c r="D57" s="55" t="s">
        <v>436</v>
      </c>
      <c r="E57" s="186">
        <f t="shared" si="0"/>
        <v>1</v>
      </c>
      <c r="F57" s="187">
        <f t="shared" si="1"/>
        <v>53</v>
      </c>
      <c r="G57" s="188">
        <v>0</v>
      </c>
      <c r="H57" s="189"/>
      <c r="I57" s="190" t="str">
        <f t="shared" si="2"/>
        <v/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/>
      <c r="Q57" s="190" t="str">
        <f t="shared" si="6"/>
        <v/>
      </c>
      <c r="R57" s="189">
        <v>8</v>
      </c>
      <c r="S57" s="190">
        <f t="shared" si="7"/>
        <v>1</v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hidden="1" customHeight="1" x14ac:dyDescent="0.2">
      <c r="A58" s="355">
        <v>55</v>
      </c>
      <c r="B58" s="57" t="s">
        <v>320</v>
      </c>
      <c r="C58" s="3">
        <v>3</v>
      </c>
      <c r="D58" s="55" t="s">
        <v>90</v>
      </c>
      <c r="E58" s="186">
        <f t="shared" si="0"/>
        <v>0.75</v>
      </c>
      <c r="F58" s="187">
        <f t="shared" si="1"/>
        <v>55</v>
      </c>
      <c r="G58" s="188">
        <v>0.75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/>
      <c r="Q58" s="190" t="str">
        <f t="shared" si="6"/>
        <v/>
      </c>
      <c r="R58" s="189"/>
      <c r="S58" s="190" t="str">
        <f t="shared" si="7"/>
        <v/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hidden="1" customHeight="1" x14ac:dyDescent="0.2">
      <c r="A59" s="356">
        <v>56</v>
      </c>
      <c r="B59" s="57" t="s">
        <v>321</v>
      </c>
      <c r="C59" s="3">
        <v>3</v>
      </c>
      <c r="D59" s="55" t="s">
        <v>121</v>
      </c>
      <c r="E59" s="186">
        <f t="shared" si="0"/>
        <v>0.75</v>
      </c>
      <c r="F59" s="187">
        <f t="shared" si="1"/>
        <v>55</v>
      </c>
      <c r="G59" s="188">
        <v>0.75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/>
      <c r="Q59" s="190" t="str">
        <f t="shared" si="6"/>
        <v/>
      </c>
      <c r="R59" s="189"/>
      <c r="S59" s="190" t="str">
        <f t="shared" si="7"/>
        <v/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hidden="1" customHeight="1" x14ac:dyDescent="0.2">
      <c r="A60" s="355">
        <v>57</v>
      </c>
      <c r="B60" s="56" t="s">
        <v>200</v>
      </c>
      <c r="C60" s="3">
        <v>3</v>
      </c>
      <c r="D60" s="55" t="s">
        <v>146</v>
      </c>
      <c r="E60" s="186">
        <f t="shared" si="0"/>
        <v>0.75</v>
      </c>
      <c r="F60" s="187">
        <f t="shared" si="1"/>
        <v>55</v>
      </c>
      <c r="G60" s="188">
        <v>0.75</v>
      </c>
      <c r="H60" s="189"/>
      <c r="I60" s="190" t="str">
        <f t="shared" si="2"/>
        <v/>
      </c>
      <c r="J60" s="189"/>
      <c r="K60" s="190" t="str">
        <f t="shared" si="3"/>
        <v/>
      </c>
      <c r="L60" s="189"/>
      <c r="M60" s="190" t="str">
        <f t="shared" si="4"/>
        <v/>
      </c>
      <c r="N60" s="189"/>
      <c r="O60" s="190" t="str">
        <f t="shared" si="5"/>
        <v/>
      </c>
      <c r="P60" s="189"/>
      <c r="Q60" s="190" t="str">
        <f t="shared" si="6"/>
        <v/>
      </c>
      <c r="R60" s="189"/>
      <c r="S60" s="190" t="str">
        <f t="shared" si="7"/>
        <v/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customHeight="1" x14ac:dyDescent="0.2">
      <c r="A61" s="355">
        <v>58</v>
      </c>
      <c r="B61" s="56" t="s">
        <v>322</v>
      </c>
      <c r="C61" s="3">
        <v>2</v>
      </c>
      <c r="D61" s="55" t="s">
        <v>294</v>
      </c>
      <c r="E61" s="186">
        <f t="shared" si="0"/>
        <v>0.75</v>
      </c>
      <c r="F61" s="187">
        <f t="shared" si="1"/>
        <v>55</v>
      </c>
      <c r="G61" s="188">
        <v>0.75</v>
      </c>
      <c r="H61" s="189"/>
      <c r="I61" s="190" t="str">
        <f t="shared" si="2"/>
        <v/>
      </c>
      <c r="J61" s="189"/>
      <c r="K61" s="190" t="str">
        <f t="shared" si="3"/>
        <v/>
      </c>
      <c r="L61" s="189"/>
      <c r="M61" s="190" t="str">
        <f t="shared" si="4"/>
        <v/>
      </c>
      <c r="N61" s="189"/>
      <c r="O61" s="190" t="str">
        <f t="shared" si="5"/>
        <v/>
      </c>
      <c r="P61" s="189"/>
      <c r="Q61" s="190" t="str">
        <f t="shared" si="6"/>
        <v/>
      </c>
      <c r="R61" s="189"/>
      <c r="S61" s="190" t="str">
        <f t="shared" si="7"/>
        <v/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hidden="1" customHeight="1" x14ac:dyDescent="0.2">
      <c r="A62" s="356">
        <v>59</v>
      </c>
      <c r="B62" s="56" t="s">
        <v>323</v>
      </c>
      <c r="C62" s="3">
        <v>3</v>
      </c>
      <c r="D62" s="55" t="s">
        <v>324</v>
      </c>
      <c r="E62" s="186">
        <f t="shared" si="0"/>
        <v>0.75</v>
      </c>
      <c r="F62" s="187">
        <f t="shared" si="1"/>
        <v>55</v>
      </c>
      <c r="G62" s="188">
        <v>0.75</v>
      </c>
      <c r="H62" s="189"/>
      <c r="I62" s="190" t="str">
        <f t="shared" si="2"/>
        <v/>
      </c>
      <c r="J62" s="189"/>
      <c r="K62" s="190" t="str">
        <f t="shared" si="3"/>
        <v/>
      </c>
      <c r="L62" s="189"/>
      <c r="M62" s="190" t="str">
        <f t="shared" si="4"/>
        <v/>
      </c>
      <c r="N62" s="189"/>
      <c r="O62" s="190" t="str">
        <f t="shared" si="5"/>
        <v/>
      </c>
      <c r="P62" s="189"/>
      <c r="Q62" s="190" t="str">
        <f t="shared" si="6"/>
        <v/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customHeight="1" x14ac:dyDescent="0.2">
      <c r="A63" s="355">
        <v>60</v>
      </c>
      <c r="B63" s="57" t="s">
        <v>325</v>
      </c>
      <c r="C63" s="3">
        <v>2</v>
      </c>
      <c r="D63" s="55" t="s">
        <v>144</v>
      </c>
      <c r="E63" s="186">
        <f t="shared" si="0"/>
        <v>0.5</v>
      </c>
      <c r="F63" s="187">
        <f t="shared" si="1"/>
        <v>60</v>
      </c>
      <c r="G63" s="188">
        <v>0.5</v>
      </c>
      <c r="H63" s="189"/>
      <c r="I63" s="190" t="str">
        <f t="shared" si="2"/>
        <v/>
      </c>
      <c r="J63" s="189"/>
      <c r="K63" s="190" t="str">
        <f t="shared" si="3"/>
        <v/>
      </c>
      <c r="L63" s="189"/>
      <c r="M63" s="190" t="str">
        <f t="shared" si="4"/>
        <v/>
      </c>
      <c r="N63" s="189"/>
      <c r="O63" s="190" t="str">
        <f t="shared" si="5"/>
        <v/>
      </c>
      <c r="P63" s="189"/>
      <c r="Q63" s="190" t="str">
        <f t="shared" si="6"/>
        <v/>
      </c>
      <c r="R63" s="189"/>
      <c r="S63" s="190" t="str">
        <f t="shared" si="7"/>
        <v/>
      </c>
      <c r="T63" s="189"/>
      <c r="U63" s="190" t="str">
        <f t="shared" si="8"/>
        <v/>
      </c>
      <c r="V63" s="189"/>
      <c r="W63" s="190" t="str">
        <f t="shared" si="9"/>
        <v/>
      </c>
      <c r="X63" s="189"/>
      <c r="Y63" s="190" t="str">
        <f t="shared" si="10"/>
        <v/>
      </c>
      <c r="Z63" s="189"/>
      <c r="AA63" s="190" t="str">
        <f t="shared" si="11"/>
        <v/>
      </c>
      <c r="AB63" s="189"/>
      <c r="AC63" s="190" t="str">
        <f t="shared" si="12"/>
        <v/>
      </c>
    </row>
    <row r="64" spans="1:29" ht="15.9" hidden="1" customHeight="1" thickBot="1" x14ac:dyDescent="0.25">
      <c r="A64" s="364">
        <v>61</v>
      </c>
      <c r="B64" s="365" t="s">
        <v>326</v>
      </c>
      <c r="C64" s="87"/>
      <c r="D64" s="366" t="s">
        <v>327</v>
      </c>
      <c r="E64" s="367">
        <f t="shared" si="0"/>
        <v>0</v>
      </c>
      <c r="F64" s="368">
        <f t="shared" si="1"/>
        <v>61</v>
      </c>
      <c r="G64" s="369">
        <v>0</v>
      </c>
      <c r="H64" s="354"/>
      <c r="I64" s="370" t="str">
        <f t="shared" si="2"/>
        <v/>
      </c>
      <c r="J64" s="354"/>
      <c r="K64" s="370" t="str">
        <f t="shared" si="3"/>
        <v/>
      </c>
      <c r="L64" s="354"/>
      <c r="M64" s="370" t="str">
        <f t="shared" si="4"/>
        <v/>
      </c>
      <c r="N64" s="354"/>
      <c r="O64" s="370" t="str">
        <f t="shared" si="5"/>
        <v/>
      </c>
      <c r="P64" s="354"/>
      <c r="Q64" s="370" t="str">
        <f t="shared" si="6"/>
        <v/>
      </c>
      <c r="R64" s="354"/>
      <c r="S64" s="370" t="str">
        <f t="shared" si="7"/>
        <v/>
      </c>
      <c r="T64" s="354"/>
      <c r="U64" s="370" t="str">
        <f t="shared" si="8"/>
        <v/>
      </c>
      <c r="V64" s="354"/>
      <c r="W64" s="370" t="str">
        <f t="shared" si="9"/>
        <v/>
      </c>
      <c r="X64" s="354"/>
      <c r="Y64" s="370" t="str">
        <f t="shared" si="10"/>
        <v/>
      </c>
      <c r="Z64" s="354"/>
      <c r="AA64" s="370" t="str">
        <f t="shared" si="11"/>
        <v/>
      </c>
      <c r="AB64" s="354"/>
      <c r="AC64" s="370" t="str">
        <f t="shared" si="12"/>
        <v/>
      </c>
    </row>
    <row r="65" spans="1:29" ht="15.9" hidden="1" customHeight="1" x14ac:dyDescent="0.2">
      <c r="A65" s="344">
        <v>62</v>
      </c>
      <c r="B65" s="62"/>
      <c r="C65" s="60"/>
      <c r="D65" s="61"/>
      <c r="E65" s="191">
        <f t="shared" si="0"/>
        <v>0</v>
      </c>
      <c r="F65" s="192">
        <f t="shared" si="1"/>
        <v>61</v>
      </c>
      <c r="G65" s="193">
        <v>0</v>
      </c>
      <c r="H65" s="194"/>
      <c r="I65" s="195" t="str">
        <f t="shared" si="2"/>
        <v/>
      </c>
      <c r="J65" s="194"/>
      <c r="K65" s="195" t="str">
        <f t="shared" si="3"/>
        <v/>
      </c>
      <c r="L65" s="194"/>
      <c r="M65" s="195" t="str">
        <f t="shared" si="4"/>
        <v/>
      </c>
      <c r="N65" s="194"/>
      <c r="O65" s="195" t="str">
        <f t="shared" si="5"/>
        <v/>
      </c>
      <c r="P65" s="194"/>
      <c r="Q65" s="195" t="str">
        <f t="shared" si="6"/>
        <v/>
      </c>
      <c r="R65" s="194"/>
      <c r="S65" s="195" t="str">
        <f t="shared" si="7"/>
        <v/>
      </c>
      <c r="T65" s="194"/>
      <c r="U65" s="195" t="str">
        <f t="shared" si="8"/>
        <v/>
      </c>
      <c r="V65" s="194"/>
      <c r="W65" s="195" t="str">
        <f t="shared" si="9"/>
        <v/>
      </c>
      <c r="X65" s="194"/>
      <c r="Y65" s="195" t="str">
        <f t="shared" si="10"/>
        <v/>
      </c>
      <c r="Z65" s="194"/>
      <c r="AA65" s="195" t="str">
        <f t="shared" si="11"/>
        <v/>
      </c>
      <c r="AB65" s="194"/>
      <c r="AC65" s="195" t="str">
        <f t="shared" si="12"/>
        <v/>
      </c>
    </row>
    <row r="66" spans="1:29" ht="15.9" hidden="1" customHeight="1" x14ac:dyDescent="0.2">
      <c r="A66" s="344">
        <v>63</v>
      </c>
      <c r="B66" s="54"/>
      <c r="C66" s="3"/>
      <c r="D66" s="55"/>
      <c r="E66" s="186">
        <f t="shared" si="0"/>
        <v>0</v>
      </c>
      <c r="F66" s="187">
        <f t="shared" si="1"/>
        <v>61</v>
      </c>
      <c r="G66" s="188"/>
      <c r="H66" s="189"/>
      <c r="I66" s="190" t="str">
        <f t="shared" si="2"/>
        <v/>
      </c>
      <c r="J66" s="189"/>
      <c r="K66" s="190" t="str">
        <f t="shared" si="3"/>
        <v/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hidden="1" customHeight="1" x14ac:dyDescent="0.2">
      <c r="A67" s="344">
        <v>64</v>
      </c>
      <c r="B67" s="56"/>
      <c r="C67" s="3"/>
      <c r="D67" s="55"/>
      <c r="E67" s="186">
        <f t="shared" si="0"/>
        <v>0</v>
      </c>
      <c r="F67" s="187">
        <f t="shared" si="1"/>
        <v>61</v>
      </c>
      <c r="G67" s="188"/>
      <c r="H67" s="189"/>
      <c r="I67" s="190" t="str">
        <f t="shared" si="2"/>
        <v/>
      </c>
      <c r="J67" s="189"/>
      <c r="K67" s="190" t="str">
        <f t="shared" si="3"/>
        <v/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hidden="1" customHeight="1" x14ac:dyDescent="0.2">
      <c r="A68" s="345">
        <v>65</v>
      </c>
      <c r="B68" s="57"/>
      <c r="C68" s="3"/>
      <c r="D68" s="55"/>
      <c r="E68" s="186">
        <f t="shared" ref="E68:E109" si="13">SUM(G68,I68,K68,M68,O68,Q68,S68,U68,W68,Y68,AA68,AC68)</f>
        <v>0</v>
      </c>
      <c r="F68" s="187">
        <f t="shared" ref="F68:F109" si="14">RANK(E68,$E$4:$E$109)</f>
        <v>61</v>
      </c>
      <c r="G68" s="188"/>
      <c r="H68" s="189"/>
      <c r="I68" s="190" t="str">
        <f t="shared" ref="I68:I109" si="15">IF(H68="","",VLOOKUP(H68,H$117:I$137,2))</f>
        <v/>
      </c>
      <c r="J68" s="189"/>
      <c r="K68" s="190" t="str">
        <f t="shared" ref="K68:K109" si="16">IF(J68="","",VLOOKUP(J68,J$117:K$137,2))</f>
        <v/>
      </c>
      <c r="L68" s="189"/>
      <c r="M68" s="190" t="str">
        <f t="shared" ref="M68:M109" si="17">IF(L68="","",VLOOKUP(L68,L$117:M$137,2))</f>
        <v/>
      </c>
      <c r="N68" s="189"/>
      <c r="O68" s="190" t="str">
        <f t="shared" ref="O68:O109" si="18">IF(N68="","",VLOOKUP(N68,N$117:O$139,2))</f>
        <v/>
      </c>
      <c r="P68" s="189"/>
      <c r="Q68" s="190" t="str">
        <f t="shared" ref="Q68:Q109" si="19">IF(P68="","",VLOOKUP(P68,P$117:Q$137,2))</f>
        <v/>
      </c>
      <c r="R68" s="189"/>
      <c r="S68" s="190" t="str">
        <f t="shared" ref="S68:S109" si="20">IF(R68="","",VLOOKUP(R68,R$117:S$139,2))</f>
        <v/>
      </c>
      <c r="T68" s="189"/>
      <c r="U68" s="190" t="str">
        <f t="shared" ref="U68:U109" si="21">IF(T68="","",VLOOKUP(T68,T$117:U$137,2))</f>
        <v/>
      </c>
      <c r="V68" s="189"/>
      <c r="W68" s="190" t="str">
        <f t="shared" ref="W68:W109" si="22">IF(V68="","",VLOOKUP(V68,V$117:W$137,2))</f>
        <v/>
      </c>
      <c r="X68" s="189"/>
      <c r="Y68" s="190" t="str">
        <f t="shared" ref="Y68:Y109" si="23">IF(X68="","",VLOOKUP(X68,X$117:Y$139,2))</f>
        <v/>
      </c>
      <c r="Z68" s="189"/>
      <c r="AA68" s="190" t="str">
        <f t="shared" ref="AA68:AA109" si="24">IF(Z68="","",VLOOKUP(Z68,Z$117:AA$137,2))</f>
        <v/>
      </c>
      <c r="AB68" s="189"/>
      <c r="AC68" s="190" t="str">
        <f t="shared" ref="AC68:AC109" si="25">IF(AB68="","",VLOOKUP(AB68,AB$117:AC$137,2))</f>
        <v/>
      </c>
    </row>
    <row r="69" spans="1:29" ht="15.9" hidden="1" customHeight="1" x14ac:dyDescent="0.2">
      <c r="A69" s="344">
        <v>66</v>
      </c>
      <c r="B69" s="54"/>
      <c r="C69" s="3"/>
      <c r="D69" s="55"/>
      <c r="E69" s="186">
        <f t="shared" si="13"/>
        <v>0</v>
      </c>
      <c r="F69" s="187">
        <f t="shared" si="14"/>
        <v>61</v>
      </c>
      <c r="G69" s="188"/>
      <c r="H69" s="189"/>
      <c r="I69" s="190" t="str">
        <f t="shared" si="15"/>
        <v/>
      </c>
      <c r="J69" s="189"/>
      <c r="K69" s="190" t="str">
        <f t="shared" si="16"/>
        <v/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hidden="1" customHeight="1" x14ac:dyDescent="0.2">
      <c r="A70" s="344">
        <v>67</v>
      </c>
      <c r="B70" s="54"/>
      <c r="C70" s="3"/>
      <c r="D70" s="55"/>
      <c r="E70" s="186">
        <f t="shared" si="13"/>
        <v>0</v>
      </c>
      <c r="F70" s="187">
        <f t="shared" si="14"/>
        <v>61</v>
      </c>
      <c r="G70" s="188"/>
      <c r="H70" s="189"/>
      <c r="I70" s="190" t="str">
        <f t="shared" si="15"/>
        <v/>
      </c>
      <c r="J70" s="189"/>
      <c r="K70" s="190" t="str">
        <f t="shared" si="16"/>
        <v/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hidden="1" customHeight="1" x14ac:dyDescent="0.2">
      <c r="A71" s="345">
        <v>68</v>
      </c>
      <c r="B71" s="54"/>
      <c r="C71" s="3"/>
      <c r="D71" s="55"/>
      <c r="E71" s="186">
        <f t="shared" si="13"/>
        <v>0</v>
      </c>
      <c r="F71" s="187">
        <f t="shared" si="14"/>
        <v>61</v>
      </c>
      <c r="G71" s="188"/>
      <c r="H71" s="189"/>
      <c r="I71" s="190" t="str">
        <f t="shared" si="15"/>
        <v/>
      </c>
      <c r="J71" s="189"/>
      <c r="K71" s="190" t="str">
        <f t="shared" si="16"/>
        <v/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hidden="1" customHeight="1" x14ac:dyDescent="0.2">
      <c r="A72" s="344">
        <v>69</v>
      </c>
      <c r="B72" s="54"/>
      <c r="C72" s="3"/>
      <c r="D72" s="55"/>
      <c r="E72" s="186">
        <f t="shared" si="13"/>
        <v>0</v>
      </c>
      <c r="F72" s="187">
        <f t="shared" si="14"/>
        <v>61</v>
      </c>
      <c r="G72" s="188"/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hidden="1" customHeight="1" x14ac:dyDescent="0.2">
      <c r="A73" s="344">
        <v>70</v>
      </c>
      <c r="B73" s="57"/>
      <c r="C73" s="3"/>
      <c r="D73" s="55"/>
      <c r="E73" s="186">
        <f t="shared" si="13"/>
        <v>0</v>
      </c>
      <c r="F73" s="187">
        <f t="shared" si="14"/>
        <v>61</v>
      </c>
      <c r="G73" s="188"/>
      <c r="H73" s="189"/>
      <c r="I73" s="190" t="str">
        <f t="shared" si="15"/>
        <v/>
      </c>
      <c r="J73" s="189"/>
      <c r="K73" s="190" t="str">
        <f t="shared" si="16"/>
        <v/>
      </c>
      <c r="L73" s="189"/>
      <c r="M73" s="190" t="str">
        <f t="shared" si="17"/>
        <v/>
      </c>
      <c r="N73" s="189"/>
      <c r="O73" s="190" t="str">
        <f t="shared" si="18"/>
        <v/>
      </c>
      <c r="P73" s="189"/>
      <c r="Q73" s="190" t="str">
        <f t="shared" si="19"/>
        <v/>
      </c>
      <c r="R73" s="189"/>
      <c r="S73" s="190" t="str">
        <f t="shared" si="20"/>
        <v/>
      </c>
      <c r="T73" s="189"/>
      <c r="U73" s="190" t="str">
        <f t="shared" si="21"/>
        <v/>
      </c>
      <c r="V73" s="189"/>
      <c r="W73" s="190" t="str">
        <f t="shared" si="22"/>
        <v/>
      </c>
      <c r="X73" s="189"/>
      <c r="Y73" s="190" t="str">
        <f t="shared" si="23"/>
        <v/>
      </c>
      <c r="Z73" s="189"/>
      <c r="AA73" s="190" t="str">
        <f t="shared" si="24"/>
        <v/>
      </c>
      <c r="AB73" s="189"/>
      <c r="AC73" s="190" t="str">
        <f t="shared" si="25"/>
        <v/>
      </c>
    </row>
    <row r="74" spans="1:29" ht="15.9" hidden="1" customHeight="1" x14ac:dyDescent="0.2">
      <c r="A74" s="345">
        <v>71</v>
      </c>
      <c r="B74" s="62"/>
      <c r="C74" s="60"/>
      <c r="D74" s="61"/>
      <c r="E74" s="191">
        <f t="shared" si="13"/>
        <v>0</v>
      </c>
      <c r="F74" s="192">
        <f t="shared" si="14"/>
        <v>61</v>
      </c>
      <c r="G74" s="193"/>
      <c r="H74" s="194"/>
      <c r="I74" s="195" t="str">
        <f t="shared" si="15"/>
        <v/>
      </c>
      <c r="J74" s="194"/>
      <c r="K74" s="195" t="str">
        <f t="shared" si="16"/>
        <v/>
      </c>
      <c r="L74" s="194"/>
      <c r="M74" s="195" t="str">
        <f t="shared" si="17"/>
        <v/>
      </c>
      <c r="N74" s="194"/>
      <c r="O74" s="195" t="str">
        <f t="shared" si="18"/>
        <v/>
      </c>
      <c r="P74" s="194"/>
      <c r="Q74" s="195" t="str">
        <f t="shared" si="19"/>
        <v/>
      </c>
      <c r="R74" s="194"/>
      <c r="S74" s="195" t="str">
        <f t="shared" si="20"/>
        <v/>
      </c>
      <c r="T74" s="194"/>
      <c r="U74" s="195" t="str">
        <f t="shared" si="21"/>
        <v/>
      </c>
      <c r="V74" s="194"/>
      <c r="W74" s="195" t="str">
        <f t="shared" si="22"/>
        <v/>
      </c>
      <c r="X74" s="194"/>
      <c r="Y74" s="195" t="str">
        <f t="shared" si="23"/>
        <v/>
      </c>
      <c r="Z74" s="194"/>
      <c r="AA74" s="195" t="str">
        <f t="shared" si="24"/>
        <v/>
      </c>
      <c r="AB74" s="194"/>
      <c r="AC74" s="195" t="str">
        <f t="shared" si="25"/>
        <v/>
      </c>
    </row>
    <row r="75" spans="1:29" ht="15.9" hidden="1" customHeight="1" x14ac:dyDescent="0.2">
      <c r="A75" s="344">
        <v>72</v>
      </c>
      <c r="B75" s="57"/>
      <c r="C75" s="3"/>
      <c r="D75" s="55"/>
      <c r="E75" s="186">
        <f t="shared" si="13"/>
        <v>0</v>
      </c>
      <c r="F75" s="187">
        <f t="shared" si="14"/>
        <v>61</v>
      </c>
      <c r="G75" s="188"/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hidden="1" customHeight="1" x14ac:dyDescent="0.2">
      <c r="A76" s="344">
        <v>73</v>
      </c>
      <c r="B76" s="57"/>
      <c r="C76" s="3"/>
      <c r="D76" s="55"/>
      <c r="E76" s="186">
        <f t="shared" si="13"/>
        <v>0</v>
      </c>
      <c r="F76" s="187">
        <f t="shared" si="14"/>
        <v>61</v>
      </c>
      <c r="G76" s="188"/>
      <c r="H76" s="189"/>
      <c r="I76" s="190" t="str">
        <f t="shared" si="15"/>
        <v/>
      </c>
      <c r="J76" s="189"/>
      <c r="K76" s="190" t="str">
        <f t="shared" si="16"/>
        <v/>
      </c>
      <c r="L76" s="189"/>
      <c r="M76" s="190" t="str">
        <f t="shared" si="17"/>
        <v/>
      </c>
      <c r="N76" s="189"/>
      <c r="O76" s="190" t="str">
        <f t="shared" si="18"/>
        <v/>
      </c>
      <c r="P76" s="189"/>
      <c r="Q76" s="190" t="str">
        <f t="shared" si="19"/>
        <v/>
      </c>
      <c r="R76" s="189"/>
      <c r="S76" s="190" t="str">
        <f t="shared" si="20"/>
        <v/>
      </c>
      <c r="T76" s="189"/>
      <c r="U76" s="190" t="str">
        <f t="shared" si="21"/>
        <v/>
      </c>
      <c r="V76" s="189"/>
      <c r="W76" s="190" t="str">
        <f t="shared" si="22"/>
        <v/>
      </c>
      <c r="X76" s="189"/>
      <c r="Y76" s="190" t="str">
        <f t="shared" si="23"/>
        <v/>
      </c>
      <c r="Z76" s="189"/>
      <c r="AA76" s="190" t="str">
        <f t="shared" si="24"/>
        <v/>
      </c>
      <c r="AB76" s="189"/>
      <c r="AC76" s="190" t="str">
        <f t="shared" si="25"/>
        <v/>
      </c>
    </row>
    <row r="77" spans="1:29" ht="15.9" hidden="1" customHeight="1" x14ac:dyDescent="0.2">
      <c r="A77" s="345">
        <v>74</v>
      </c>
      <c r="B77" s="54"/>
      <c r="C77" s="58"/>
      <c r="D77" s="55"/>
      <c r="E77" s="186">
        <f t="shared" si="13"/>
        <v>0</v>
      </c>
      <c r="F77" s="187">
        <f t="shared" si="14"/>
        <v>61</v>
      </c>
      <c r="G77" s="188"/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hidden="1" customHeight="1" x14ac:dyDescent="0.2">
      <c r="A78" s="344">
        <v>75</v>
      </c>
      <c r="B78" s="57"/>
      <c r="C78" s="3"/>
      <c r="D78" s="61"/>
      <c r="E78" s="186">
        <f t="shared" si="13"/>
        <v>0</v>
      </c>
      <c r="F78" s="187">
        <f t="shared" si="14"/>
        <v>61</v>
      </c>
      <c r="G78" s="188"/>
      <c r="H78" s="189"/>
      <c r="I78" s="190" t="str">
        <f t="shared" si="15"/>
        <v/>
      </c>
      <c r="J78" s="189"/>
      <c r="K78" s="190" t="str">
        <f t="shared" si="16"/>
        <v/>
      </c>
      <c r="L78" s="189"/>
      <c r="M78" s="190" t="str">
        <f t="shared" si="17"/>
        <v/>
      </c>
      <c r="N78" s="189"/>
      <c r="O78" s="190" t="str">
        <f t="shared" si="18"/>
        <v/>
      </c>
      <c r="P78" s="189"/>
      <c r="Q78" s="190" t="str">
        <f t="shared" si="19"/>
        <v/>
      </c>
      <c r="R78" s="189"/>
      <c r="S78" s="190" t="str">
        <f t="shared" si="20"/>
        <v/>
      </c>
      <c r="T78" s="189"/>
      <c r="U78" s="190" t="str">
        <f t="shared" si="21"/>
        <v/>
      </c>
      <c r="V78" s="189"/>
      <c r="W78" s="190" t="str">
        <f t="shared" si="22"/>
        <v/>
      </c>
      <c r="X78" s="189"/>
      <c r="Y78" s="190" t="str">
        <f t="shared" si="23"/>
        <v/>
      </c>
      <c r="Z78" s="189"/>
      <c r="AA78" s="190" t="str">
        <f t="shared" si="24"/>
        <v/>
      </c>
      <c r="AB78" s="189"/>
      <c r="AC78" s="190" t="str">
        <f t="shared" si="25"/>
        <v/>
      </c>
    </row>
    <row r="79" spans="1:29" ht="15.9" hidden="1" customHeight="1" x14ac:dyDescent="0.2">
      <c r="A79" s="344">
        <v>76</v>
      </c>
      <c r="B79" s="62"/>
      <c r="C79" s="63"/>
      <c r="D79" s="64"/>
      <c r="E79" s="191">
        <f t="shared" si="13"/>
        <v>0</v>
      </c>
      <c r="F79" s="192">
        <f t="shared" si="14"/>
        <v>61</v>
      </c>
      <c r="G79" s="193"/>
      <c r="H79" s="194"/>
      <c r="I79" s="195" t="str">
        <f t="shared" si="15"/>
        <v/>
      </c>
      <c r="J79" s="194"/>
      <c r="K79" s="195" t="str">
        <f t="shared" si="16"/>
        <v/>
      </c>
      <c r="L79" s="194"/>
      <c r="M79" s="195" t="str">
        <f t="shared" si="17"/>
        <v/>
      </c>
      <c r="N79" s="194"/>
      <c r="O79" s="195" t="str">
        <f t="shared" si="18"/>
        <v/>
      </c>
      <c r="P79" s="194"/>
      <c r="Q79" s="195" t="str">
        <f t="shared" si="19"/>
        <v/>
      </c>
      <c r="R79" s="194"/>
      <c r="S79" s="195" t="str">
        <f t="shared" si="20"/>
        <v/>
      </c>
      <c r="T79" s="194"/>
      <c r="U79" s="195" t="str">
        <f t="shared" si="21"/>
        <v/>
      </c>
      <c r="V79" s="194"/>
      <c r="W79" s="195" t="str">
        <f t="shared" si="22"/>
        <v/>
      </c>
      <c r="X79" s="194"/>
      <c r="Y79" s="195" t="str">
        <f t="shared" si="23"/>
        <v/>
      </c>
      <c r="Z79" s="194"/>
      <c r="AA79" s="195" t="str">
        <f t="shared" si="24"/>
        <v/>
      </c>
      <c r="AB79" s="194"/>
      <c r="AC79" s="195" t="str">
        <f t="shared" si="25"/>
        <v/>
      </c>
    </row>
    <row r="80" spans="1:29" ht="15.9" hidden="1" customHeight="1" x14ac:dyDescent="0.2">
      <c r="A80" s="345">
        <v>77</v>
      </c>
      <c r="B80" s="54"/>
      <c r="C80" s="3"/>
      <c r="D80" s="55"/>
      <c r="E80" s="186">
        <f t="shared" si="13"/>
        <v>0</v>
      </c>
      <c r="F80" s="187">
        <f t="shared" si="14"/>
        <v>61</v>
      </c>
      <c r="G80" s="188"/>
      <c r="H80" s="189"/>
      <c r="I80" s="190" t="str">
        <f t="shared" si="15"/>
        <v/>
      </c>
      <c r="J80" s="189"/>
      <c r="K80" s="190" t="str">
        <f t="shared" si="16"/>
        <v/>
      </c>
      <c r="L80" s="189"/>
      <c r="M80" s="190" t="str">
        <f t="shared" si="17"/>
        <v/>
      </c>
      <c r="N80" s="189"/>
      <c r="O80" s="190" t="str">
        <f t="shared" si="18"/>
        <v/>
      </c>
      <c r="P80" s="189"/>
      <c r="Q80" s="190" t="str">
        <f t="shared" si="19"/>
        <v/>
      </c>
      <c r="R80" s="189"/>
      <c r="S80" s="190" t="str">
        <f t="shared" si="20"/>
        <v/>
      </c>
      <c r="T80" s="189"/>
      <c r="U80" s="190" t="str">
        <f t="shared" si="21"/>
        <v/>
      </c>
      <c r="V80" s="189"/>
      <c r="W80" s="190" t="str">
        <f t="shared" si="22"/>
        <v/>
      </c>
      <c r="X80" s="189"/>
      <c r="Y80" s="190" t="str">
        <f t="shared" si="23"/>
        <v/>
      </c>
      <c r="Z80" s="189"/>
      <c r="AA80" s="190" t="str">
        <f t="shared" si="24"/>
        <v/>
      </c>
      <c r="AB80" s="189"/>
      <c r="AC80" s="190" t="str">
        <f t="shared" si="25"/>
        <v/>
      </c>
    </row>
    <row r="81" spans="1:29" ht="15.9" hidden="1" customHeight="1" x14ac:dyDescent="0.2">
      <c r="A81" s="344">
        <v>78</v>
      </c>
      <c r="B81" s="54"/>
      <c r="C81" s="3"/>
      <c r="D81" s="55"/>
      <c r="E81" s="186">
        <f t="shared" si="13"/>
        <v>0</v>
      </c>
      <c r="F81" s="187">
        <f t="shared" si="14"/>
        <v>61</v>
      </c>
      <c r="G81" s="188"/>
      <c r="H81" s="189"/>
      <c r="I81" s="190" t="str">
        <f t="shared" si="15"/>
        <v/>
      </c>
      <c r="J81" s="189"/>
      <c r="K81" s="190" t="str">
        <f t="shared" si="16"/>
        <v/>
      </c>
      <c r="L81" s="189"/>
      <c r="M81" s="190" t="str">
        <f t="shared" si="17"/>
        <v/>
      </c>
      <c r="N81" s="189"/>
      <c r="O81" s="190" t="str">
        <f t="shared" si="18"/>
        <v/>
      </c>
      <c r="P81" s="189"/>
      <c r="Q81" s="190" t="str">
        <f t="shared" si="19"/>
        <v/>
      </c>
      <c r="R81" s="189"/>
      <c r="S81" s="190" t="str">
        <f t="shared" si="20"/>
        <v/>
      </c>
      <c r="T81" s="189"/>
      <c r="U81" s="190" t="str">
        <f t="shared" si="21"/>
        <v/>
      </c>
      <c r="V81" s="189"/>
      <c r="W81" s="190" t="str">
        <f t="shared" si="22"/>
        <v/>
      </c>
      <c r="X81" s="189"/>
      <c r="Y81" s="190" t="str">
        <f t="shared" si="23"/>
        <v/>
      </c>
      <c r="Z81" s="189"/>
      <c r="AA81" s="190" t="str">
        <f t="shared" si="24"/>
        <v/>
      </c>
      <c r="AB81" s="189"/>
      <c r="AC81" s="190" t="str">
        <f t="shared" si="25"/>
        <v/>
      </c>
    </row>
    <row r="82" spans="1:29" ht="15.9" hidden="1" customHeight="1" x14ac:dyDescent="0.2">
      <c r="A82" s="344">
        <v>79</v>
      </c>
      <c r="B82" s="54"/>
      <c r="C82" s="3"/>
      <c r="D82" s="55"/>
      <c r="E82" s="186">
        <f t="shared" si="13"/>
        <v>0</v>
      </c>
      <c r="F82" s="187">
        <f t="shared" si="14"/>
        <v>61</v>
      </c>
      <c r="G82" s="188"/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hidden="1" customHeight="1" x14ac:dyDescent="0.2">
      <c r="A83" s="345">
        <v>80</v>
      </c>
      <c r="B83" s="54"/>
      <c r="C83" s="3"/>
      <c r="D83" s="55"/>
      <c r="E83" s="186">
        <f t="shared" si="13"/>
        <v>0</v>
      </c>
      <c r="F83" s="187">
        <f t="shared" si="14"/>
        <v>61</v>
      </c>
      <c r="G83" s="188"/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hidden="1" customHeight="1" x14ac:dyDescent="0.2">
      <c r="A84" s="344">
        <v>81</v>
      </c>
      <c r="B84" s="54"/>
      <c r="C84" s="3"/>
      <c r="D84" s="55"/>
      <c r="E84" s="186">
        <f t="shared" si="13"/>
        <v>0</v>
      </c>
      <c r="F84" s="187">
        <f t="shared" si="14"/>
        <v>61</v>
      </c>
      <c r="G84" s="188"/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hidden="1" customHeight="1" x14ac:dyDescent="0.2">
      <c r="A85" s="344">
        <v>82</v>
      </c>
      <c r="B85" s="54"/>
      <c r="C85" s="3"/>
      <c r="D85" s="55"/>
      <c r="E85" s="186">
        <f t="shared" si="13"/>
        <v>0</v>
      </c>
      <c r="F85" s="187">
        <f t="shared" si="14"/>
        <v>61</v>
      </c>
      <c r="G85" s="188"/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hidden="1" customHeight="1" x14ac:dyDescent="0.2">
      <c r="A86" s="345">
        <v>83</v>
      </c>
      <c r="B86" s="54"/>
      <c r="C86" s="3"/>
      <c r="D86" s="55"/>
      <c r="E86" s="186">
        <f t="shared" si="13"/>
        <v>0</v>
      </c>
      <c r="F86" s="187">
        <f t="shared" si="14"/>
        <v>61</v>
      </c>
      <c r="G86" s="188"/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hidden="1" customHeight="1" x14ac:dyDescent="0.2">
      <c r="A87" s="344">
        <v>84</v>
      </c>
      <c r="B87" s="54"/>
      <c r="C87" s="3"/>
      <c r="D87" s="55"/>
      <c r="E87" s="186">
        <f t="shared" si="13"/>
        <v>0</v>
      </c>
      <c r="F87" s="187">
        <f t="shared" si="14"/>
        <v>61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hidden="1" customHeight="1" x14ac:dyDescent="0.2">
      <c r="A88" s="344">
        <v>85</v>
      </c>
      <c r="B88" s="54"/>
      <c r="C88" s="3"/>
      <c r="D88" s="55"/>
      <c r="E88" s="186">
        <f t="shared" si="13"/>
        <v>0</v>
      </c>
      <c r="F88" s="187">
        <f t="shared" si="14"/>
        <v>61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hidden="1" customHeight="1" x14ac:dyDescent="0.2">
      <c r="A89" s="345">
        <v>86</v>
      </c>
      <c r="B89" s="54"/>
      <c r="C89" s="3"/>
      <c r="D89" s="55"/>
      <c r="E89" s="186">
        <f t="shared" si="13"/>
        <v>0</v>
      </c>
      <c r="F89" s="187">
        <f t="shared" si="14"/>
        <v>61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hidden="1" customHeight="1" x14ac:dyDescent="0.2">
      <c r="A90" s="344">
        <v>87</v>
      </c>
      <c r="B90" s="54"/>
      <c r="C90" s="58"/>
      <c r="D90" s="65"/>
      <c r="E90" s="186">
        <f t="shared" si="13"/>
        <v>0</v>
      </c>
      <c r="F90" s="187">
        <f t="shared" si="14"/>
        <v>61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hidden="1" customHeight="1" x14ac:dyDescent="0.2">
      <c r="A91" s="344">
        <v>88</v>
      </c>
      <c r="B91" s="54"/>
      <c r="C91" s="3"/>
      <c r="D91" s="55"/>
      <c r="E91" s="186">
        <f t="shared" si="13"/>
        <v>0</v>
      </c>
      <c r="F91" s="187">
        <f t="shared" si="14"/>
        <v>61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hidden="1" customHeight="1" x14ac:dyDescent="0.2">
      <c r="A92" s="345">
        <v>89</v>
      </c>
      <c r="B92" s="54"/>
      <c r="C92" s="3"/>
      <c r="D92" s="55"/>
      <c r="E92" s="186">
        <f t="shared" si="13"/>
        <v>0</v>
      </c>
      <c r="F92" s="187">
        <f t="shared" si="14"/>
        <v>61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hidden="1" customHeight="1" x14ac:dyDescent="0.2">
      <c r="A93" s="344">
        <v>90</v>
      </c>
      <c r="B93" s="54"/>
      <c r="C93" s="3"/>
      <c r="D93" s="55"/>
      <c r="E93" s="186">
        <f t="shared" si="13"/>
        <v>0</v>
      </c>
      <c r="F93" s="187">
        <f t="shared" si="14"/>
        <v>61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hidden="1" customHeight="1" x14ac:dyDescent="0.2">
      <c r="A94" s="344">
        <v>91</v>
      </c>
      <c r="B94" s="54"/>
      <c r="C94" s="3"/>
      <c r="D94" s="55"/>
      <c r="E94" s="186">
        <f t="shared" si="13"/>
        <v>0</v>
      </c>
      <c r="F94" s="187">
        <f t="shared" si="14"/>
        <v>61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hidden="1" customHeight="1" x14ac:dyDescent="0.2">
      <c r="A95" s="345">
        <v>92</v>
      </c>
      <c r="B95" s="57"/>
      <c r="C95" s="3"/>
      <c r="D95" s="55"/>
      <c r="E95" s="186">
        <f t="shared" si="13"/>
        <v>0</v>
      </c>
      <c r="F95" s="187">
        <f t="shared" si="14"/>
        <v>61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hidden="1" customHeight="1" x14ac:dyDescent="0.2">
      <c r="A96" s="344">
        <v>93</v>
      </c>
      <c r="B96" s="57"/>
      <c r="C96" s="3"/>
      <c r="D96" s="55"/>
      <c r="E96" s="186">
        <f t="shared" si="13"/>
        <v>0</v>
      </c>
      <c r="F96" s="187">
        <f t="shared" si="14"/>
        <v>61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hidden="1" customHeight="1" x14ac:dyDescent="0.2">
      <c r="A97" s="344">
        <v>94</v>
      </c>
      <c r="B97" s="57"/>
      <c r="C97" s="3"/>
      <c r="D97" s="55"/>
      <c r="E97" s="186">
        <f t="shared" si="13"/>
        <v>0</v>
      </c>
      <c r="F97" s="187">
        <f t="shared" si="14"/>
        <v>61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hidden="1" customHeight="1" x14ac:dyDescent="0.2">
      <c r="A98" s="345">
        <v>95</v>
      </c>
      <c r="B98" s="57"/>
      <c r="C98" s="3"/>
      <c r="D98" s="55"/>
      <c r="E98" s="186">
        <f t="shared" si="13"/>
        <v>0</v>
      </c>
      <c r="F98" s="187">
        <f t="shared" si="14"/>
        <v>61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hidden="1" customHeight="1" x14ac:dyDescent="0.2">
      <c r="A99" s="344">
        <v>96</v>
      </c>
      <c r="B99" s="56"/>
      <c r="C99" s="3"/>
      <c r="D99" s="55"/>
      <c r="E99" s="186">
        <f t="shared" si="13"/>
        <v>0</v>
      </c>
      <c r="F99" s="187">
        <f t="shared" si="14"/>
        <v>61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hidden="1" customHeight="1" x14ac:dyDescent="0.2">
      <c r="A100" s="344">
        <v>97</v>
      </c>
      <c r="B100" s="57"/>
      <c r="C100" s="3"/>
      <c r="D100" s="55"/>
      <c r="E100" s="186">
        <f t="shared" si="13"/>
        <v>0</v>
      </c>
      <c r="F100" s="187">
        <f t="shared" si="14"/>
        <v>61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hidden="1" customHeight="1" x14ac:dyDescent="0.2">
      <c r="A101" s="345">
        <v>98</v>
      </c>
      <c r="B101" s="57"/>
      <c r="C101" s="3"/>
      <c r="D101" s="55"/>
      <c r="E101" s="186">
        <f t="shared" si="13"/>
        <v>0</v>
      </c>
      <c r="F101" s="187">
        <f t="shared" si="14"/>
        <v>61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hidden="1" customHeight="1" x14ac:dyDescent="0.2">
      <c r="A102" s="344">
        <v>99</v>
      </c>
      <c r="B102" s="57"/>
      <c r="C102" s="3"/>
      <c r="D102" s="55"/>
      <c r="E102" s="186">
        <f t="shared" si="13"/>
        <v>0</v>
      </c>
      <c r="F102" s="187">
        <f t="shared" si="14"/>
        <v>61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hidden="1" customHeight="1" x14ac:dyDescent="0.2">
      <c r="A103" s="344">
        <v>100</v>
      </c>
      <c r="B103" s="57"/>
      <c r="C103" s="3"/>
      <c r="D103" s="55"/>
      <c r="E103" s="186">
        <f t="shared" si="13"/>
        <v>0</v>
      </c>
      <c r="F103" s="187">
        <f t="shared" si="14"/>
        <v>61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hidden="1" customHeight="1" x14ac:dyDescent="0.2">
      <c r="A104" s="345">
        <v>101</v>
      </c>
      <c r="B104" s="57"/>
      <c r="C104" s="3"/>
      <c r="D104" s="55"/>
      <c r="E104" s="186">
        <f t="shared" si="13"/>
        <v>0</v>
      </c>
      <c r="F104" s="187">
        <f t="shared" si="14"/>
        <v>61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hidden="1" customHeight="1" x14ac:dyDescent="0.2">
      <c r="A105" s="344">
        <v>102</v>
      </c>
      <c r="B105" s="57"/>
      <c r="C105" s="3"/>
      <c r="D105" s="55"/>
      <c r="E105" s="186">
        <f t="shared" si="13"/>
        <v>0</v>
      </c>
      <c r="F105" s="187">
        <f t="shared" si="14"/>
        <v>61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hidden="1" customHeight="1" x14ac:dyDescent="0.2">
      <c r="A106" s="344">
        <v>103</v>
      </c>
      <c r="B106" s="57"/>
      <c r="C106" s="3"/>
      <c r="D106" s="55"/>
      <c r="E106" s="186">
        <f t="shared" si="13"/>
        <v>0</v>
      </c>
      <c r="F106" s="187">
        <f t="shared" si="14"/>
        <v>61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hidden="1" customHeight="1" x14ac:dyDescent="0.2">
      <c r="A107" s="345">
        <v>104</v>
      </c>
      <c r="B107" s="54"/>
      <c r="C107" s="3"/>
      <c r="D107" s="55"/>
      <c r="E107" s="186">
        <f t="shared" si="13"/>
        <v>0</v>
      </c>
      <c r="F107" s="187">
        <f t="shared" si="14"/>
        <v>61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hidden="1" customHeight="1" x14ac:dyDescent="0.2">
      <c r="A108" s="344">
        <v>105</v>
      </c>
      <c r="B108" s="54"/>
      <c r="C108" s="3"/>
      <c r="D108" s="55"/>
      <c r="E108" s="186">
        <f t="shared" si="13"/>
        <v>0</v>
      </c>
      <c r="F108" s="187">
        <f t="shared" si="14"/>
        <v>61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hidden="1" customHeight="1" x14ac:dyDescent="0.2">
      <c r="A109" s="344">
        <v>106</v>
      </c>
      <c r="B109" s="54"/>
      <c r="C109" s="3"/>
      <c r="D109" s="55"/>
      <c r="E109" s="186">
        <f t="shared" si="13"/>
        <v>0</v>
      </c>
      <c r="F109" s="187">
        <f t="shared" si="14"/>
        <v>61</v>
      </c>
      <c r="G109" s="188"/>
      <c r="H109" s="189"/>
      <c r="I109" s="190" t="str">
        <f t="shared" si="15"/>
        <v/>
      </c>
      <c r="J109" s="189"/>
      <c r="K109" s="190" t="str">
        <f t="shared" si="16"/>
        <v/>
      </c>
      <c r="L109" s="189"/>
      <c r="M109" s="190" t="str">
        <f t="shared" si="17"/>
        <v/>
      </c>
      <c r="N109" s="189"/>
      <c r="O109" s="190" t="str">
        <f t="shared" si="18"/>
        <v/>
      </c>
      <c r="P109" s="189"/>
      <c r="Q109" s="190" t="str">
        <f t="shared" si="19"/>
        <v/>
      </c>
      <c r="R109" s="189"/>
      <c r="S109" s="190" t="str">
        <f t="shared" si="20"/>
        <v/>
      </c>
      <c r="T109" s="189"/>
      <c r="U109" s="190" t="str">
        <f t="shared" si="21"/>
        <v/>
      </c>
      <c r="V109" s="189"/>
      <c r="W109" s="190" t="str">
        <f t="shared" si="22"/>
        <v/>
      </c>
      <c r="X109" s="189"/>
      <c r="Y109" s="190" t="str">
        <f t="shared" si="23"/>
        <v/>
      </c>
      <c r="Z109" s="189"/>
      <c r="AA109" s="190" t="str">
        <f t="shared" si="24"/>
        <v/>
      </c>
      <c r="AB109" s="189"/>
      <c r="AC109" s="190" t="str">
        <f t="shared" si="25"/>
        <v/>
      </c>
    </row>
    <row r="110" spans="1:29" ht="15.9" customHeight="1" x14ac:dyDescent="0.2">
      <c r="A110" s="207"/>
      <c r="B110" s="66"/>
      <c r="C110" s="2"/>
      <c r="D110" s="196"/>
      <c r="E110" s="197"/>
      <c r="F110" s="198"/>
      <c r="G110" s="199"/>
      <c r="H110" s="200"/>
      <c r="I110" s="201"/>
      <c r="J110" s="200"/>
      <c r="K110" s="201"/>
      <c r="L110" s="200"/>
      <c r="M110" s="201"/>
      <c r="N110" s="200"/>
      <c r="O110" s="201"/>
      <c r="P110" s="200"/>
      <c r="Q110" s="201"/>
      <c r="R110" s="200"/>
      <c r="S110" s="201"/>
      <c r="T110" s="200"/>
      <c r="U110" s="201"/>
      <c r="V110" s="200"/>
      <c r="W110" s="201"/>
      <c r="X110" s="200"/>
      <c r="Y110" s="201"/>
      <c r="Z110" s="200"/>
      <c r="AA110" s="201"/>
      <c r="AB110" s="200"/>
      <c r="AC110" s="201"/>
    </row>
    <row r="111" spans="1:29" ht="15.9" customHeight="1" x14ac:dyDescent="0.2">
      <c r="A111" s="207"/>
      <c r="B111" s="66"/>
      <c r="C111" s="2"/>
      <c r="D111" s="196"/>
      <c r="E111" s="197"/>
      <c r="F111" s="198"/>
      <c r="G111" s="199"/>
      <c r="H111" s="200"/>
      <c r="I111" s="201"/>
      <c r="J111" s="200"/>
      <c r="K111" s="201"/>
      <c r="L111" s="200"/>
      <c r="M111" s="201"/>
      <c r="N111" s="200"/>
      <c r="O111" s="201"/>
      <c r="P111" s="200"/>
      <c r="Q111" s="201"/>
      <c r="R111" s="200"/>
      <c r="S111" s="201"/>
      <c r="T111" s="200"/>
      <c r="U111" s="201"/>
      <c r="V111" s="200"/>
      <c r="W111" s="201"/>
      <c r="X111" s="200"/>
      <c r="Y111" s="201"/>
      <c r="Z111" s="200"/>
      <c r="AA111" s="201"/>
      <c r="AB111" s="200"/>
      <c r="AC111" s="201"/>
    </row>
    <row r="112" spans="1:29" x14ac:dyDescent="0.2">
      <c r="A112" s="207"/>
      <c r="C112" s="2"/>
      <c r="D112" s="196"/>
      <c r="E112" s="199"/>
      <c r="F112" s="202"/>
      <c r="G112" s="203"/>
      <c r="H112" s="200"/>
      <c r="I112" s="204"/>
      <c r="J112" s="200"/>
      <c r="K112" s="204"/>
      <c r="L112" s="205"/>
      <c r="M112" s="204"/>
      <c r="N112" s="200"/>
      <c r="O112" s="204"/>
      <c r="P112" s="200"/>
      <c r="Q112" s="204"/>
      <c r="R112" s="200"/>
      <c r="S112" s="204"/>
      <c r="T112" s="200"/>
      <c r="U112" s="204"/>
      <c r="V112" s="200"/>
      <c r="W112" s="204"/>
      <c r="X112" s="206"/>
      <c r="Y112" s="204"/>
      <c r="Z112" s="206"/>
      <c r="AA112" s="204"/>
      <c r="AB112" s="206"/>
      <c r="AC112" s="204"/>
    </row>
    <row r="113" spans="1:29" x14ac:dyDescent="0.2">
      <c r="A113" s="207"/>
      <c r="C113" s="2"/>
      <c r="D113" s="196"/>
      <c r="E113" s="199"/>
      <c r="F113" s="202"/>
      <c r="G113" s="203"/>
      <c r="H113" s="200"/>
      <c r="I113" s="204"/>
      <c r="J113" s="200"/>
      <c r="K113" s="204"/>
      <c r="L113" s="205"/>
      <c r="M113" s="204"/>
      <c r="N113" s="200"/>
      <c r="O113" s="204"/>
      <c r="P113" s="200"/>
      <c r="Q113" s="204"/>
      <c r="R113" s="200"/>
      <c r="S113" s="204"/>
      <c r="T113" s="200"/>
      <c r="U113" s="204"/>
      <c r="V113" s="200"/>
      <c r="W113" s="204"/>
      <c r="X113" s="206"/>
      <c r="Y113" s="204"/>
      <c r="Z113" s="206"/>
      <c r="AA113" s="204"/>
      <c r="AB113" s="206"/>
      <c r="AC113" s="204"/>
    </row>
    <row r="114" spans="1:29" x14ac:dyDescent="0.2">
      <c r="A114" s="207"/>
      <c r="C114" s="2"/>
      <c r="D114" s="196"/>
      <c r="E114" s="199"/>
      <c r="F114" s="202"/>
      <c r="G114" s="203"/>
      <c r="H114" s="200"/>
      <c r="I114" s="204"/>
      <c r="J114" s="200"/>
      <c r="K114" s="204"/>
      <c r="L114" s="205"/>
      <c r="M114" s="204"/>
      <c r="N114" s="200"/>
      <c r="O114" s="204"/>
      <c r="P114" s="200"/>
      <c r="Q114" s="204"/>
      <c r="R114" s="200"/>
      <c r="S114" s="204"/>
      <c r="T114" s="200"/>
      <c r="U114" s="204"/>
      <c r="V114" s="200"/>
      <c r="W114" s="204"/>
      <c r="X114" s="206"/>
      <c r="Y114" s="204"/>
      <c r="Z114" s="206"/>
      <c r="AA114" s="204"/>
      <c r="AB114" s="206"/>
      <c r="AC114" s="204"/>
    </row>
    <row r="115" spans="1:29" ht="13.8" thickBot="1" x14ac:dyDescent="0.25"/>
    <row r="116" spans="1:29" ht="173.4" thickBot="1" x14ac:dyDescent="0.25">
      <c r="H116" s="208" t="str">
        <f>H3</f>
        <v>令和７年度ＩＨ予選</v>
      </c>
      <c r="I116" s="67" t="s">
        <v>220</v>
      </c>
      <c r="J116" s="208" t="str">
        <f>J3</f>
        <v>令和７年度強化練習会</v>
      </c>
      <c r="K116" s="67" t="s">
        <v>220</v>
      </c>
      <c r="L116" s="208" t="str">
        <f>L3</f>
        <v>令和７年度新人大会</v>
      </c>
      <c r="M116" s="67" t="s">
        <v>220</v>
      </c>
      <c r="N116" s="208" t="str">
        <f>N3</f>
        <v>令和７年度全日本JrU18</v>
      </c>
      <c r="O116" s="67" t="s">
        <v>220</v>
      </c>
      <c r="P116" s="208" t="str">
        <f>P3</f>
        <v>令和７年度全日本JrU16</v>
      </c>
      <c r="Q116" s="67" t="s">
        <v>220</v>
      </c>
      <c r="R116" s="208" t="str">
        <f>R3</f>
        <v>令和７年度全日本JrU14</v>
      </c>
      <c r="S116" s="67" t="s">
        <v>220</v>
      </c>
      <c r="T116" s="209" t="str">
        <f>T3</f>
        <v>令和７年度岐阜県中学</v>
      </c>
      <c r="U116" s="67" t="s">
        <v>220</v>
      </c>
      <c r="V116" s="209" t="str">
        <f>V3</f>
        <v>令和７年度選抜室内Ｊ</v>
      </c>
      <c r="W116" s="67" t="s">
        <v>220</v>
      </c>
      <c r="X116" s="209" t="str">
        <f>X3</f>
        <v>令和７年度東海毎日U18</v>
      </c>
      <c r="Y116" s="67" t="s">
        <v>220</v>
      </c>
      <c r="Z116" s="209" t="str">
        <f>Z3</f>
        <v>令和７年度東海毎日U16</v>
      </c>
      <c r="AA116" s="67" t="s">
        <v>220</v>
      </c>
      <c r="AB116" s="209" t="str">
        <f>AB3</f>
        <v>令和７年度MUFGJU16</v>
      </c>
      <c r="AC116" s="67" t="s">
        <v>220</v>
      </c>
    </row>
    <row r="117" spans="1:29" x14ac:dyDescent="0.2">
      <c r="H117" s="210">
        <v>1</v>
      </c>
      <c r="I117" s="211">
        <v>33</v>
      </c>
      <c r="J117" s="210"/>
      <c r="K117" s="211">
        <v>33</v>
      </c>
      <c r="L117" s="212">
        <v>1</v>
      </c>
      <c r="M117" s="213">
        <v>33</v>
      </c>
      <c r="N117" s="210"/>
      <c r="O117" s="211">
        <v>33</v>
      </c>
      <c r="P117" s="210"/>
      <c r="Q117" s="211">
        <v>33</v>
      </c>
      <c r="R117" s="214"/>
      <c r="S117" s="211">
        <v>33</v>
      </c>
      <c r="T117" s="214"/>
      <c r="U117" s="211">
        <v>33</v>
      </c>
      <c r="V117" s="210"/>
      <c r="W117" s="211">
        <v>33</v>
      </c>
      <c r="X117" s="210"/>
      <c r="Y117" s="211">
        <v>33</v>
      </c>
      <c r="Z117" s="215"/>
      <c r="AA117" s="213">
        <v>33</v>
      </c>
      <c r="AB117" s="210"/>
      <c r="AC117" s="211">
        <v>33</v>
      </c>
    </row>
    <row r="118" spans="1:29" x14ac:dyDescent="0.2">
      <c r="H118" s="22"/>
      <c r="I118" s="216">
        <v>22</v>
      </c>
      <c r="J118" s="22">
        <v>1</v>
      </c>
      <c r="K118" s="216">
        <v>22</v>
      </c>
      <c r="L118" s="217"/>
      <c r="M118" s="218">
        <v>22</v>
      </c>
      <c r="N118" s="22">
        <v>1</v>
      </c>
      <c r="O118" s="216">
        <v>22</v>
      </c>
      <c r="P118" s="22"/>
      <c r="Q118" s="216">
        <v>22</v>
      </c>
      <c r="R118" s="219"/>
      <c r="S118" s="220">
        <v>22</v>
      </c>
      <c r="T118" s="219"/>
      <c r="U118" s="220">
        <v>22</v>
      </c>
      <c r="V118" s="22">
        <v>1</v>
      </c>
      <c r="W118" s="216">
        <v>22</v>
      </c>
      <c r="X118" s="22">
        <v>1</v>
      </c>
      <c r="Y118" s="216">
        <v>22</v>
      </c>
      <c r="Z118" s="221"/>
      <c r="AA118" s="218">
        <v>22</v>
      </c>
      <c r="AB118" s="22"/>
      <c r="AC118" s="216">
        <v>22</v>
      </c>
    </row>
    <row r="119" spans="1:29" x14ac:dyDescent="0.2">
      <c r="H119" s="22">
        <v>2</v>
      </c>
      <c r="I119" s="216">
        <v>21</v>
      </c>
      <c r="J119" s="22"/>
      <c r="K119" s="216">
        <v>21</v>
      </c>
      <c r="L119" s="217">
        <v>2</v>
      </c>
      <c r="M119" s="218">
        <v>21</v>
      </c>
      <c r="N119" s="22"/>
      <c r="O119" s="216">
        <v>21</v>
      </c>
      <c r="P119" s="22"/>
      <c r="Q119" s="216">
        <v>21</v>
      </c>
      <c r="R119" s="219"/>
      <c r="S119" s="220">
        <v>21</v>
      </c>
      <c r="T119" s="219"/>
      <c r="U119" s="220">
        <v>21</v>
      </c>
      <c r="V119" s="22"/>
      <c r="W119" s="216">
        <v>21</v>
      </c>
      <c r="X119" s="22"/>
      <c r="Y119" s="216">
        <v>21</v>
      </c>
      <c r="Z119" s="221"/>
      <c r="AA119" s="218">
        <v>21</v>
      </c>
      <c r="AB119" s="22"/>
      <c r="AC119" s="216">
        <v>21</v>
      </c>
    </row>
    <row r="120" spans="1:29" x14ac:dyDescent="0.2">
      <c r="H120" s="22">
        <v>3</v>
      </c>
      <c r="I120" s="216">
        <v>16</v>
      </c>
      <c r="J120" s="22"/>
      <c r="K120" s="216">
        <v>16</v>
      </c>
      <c r="L120" s="217">
        <v>3</v>
      </c>
      <c r="M120" s="218">
        <v>16</v>
      </c>
      <c r="N120" s="22"/>
      <c r="O120" s="216">
        <v>16</v>
      </c>
      <c r="P120" s="22"/>
      <c r="Q120" s="216">
        <v>16</v>
      </c>
      <c r="R120" s="219"/>
      <c r="S120" s="220">
        <v>16</v>
      </c>
      <c r="T120" s="219"/>
      <c r="U120" s="220">
        <v>16</v>
      </c>
      <c r="V120" s="22"/>
      <c r="W120" s="216">
        <v>16</v>
      </c>
      <c r="X120" s="22"/>
      <c r="Y120" s="216">
        <v>16</v>
      </c>
      <c r="Z120" s="221"/>
      <c r="AA120" s="218">
        <v>16</v>
      </c>
      <c r="AB120" s="22"/>
      <c r="AC120" s="216">
        <v>16</v>
      </c>
    </row>
    <row r="121" spans="1:29" x14ac:dyDescent="0.2">
      <c r="H121" s="22"/>
      <c r="I121" s="216">
        <v>14</v>
      </c>
      <c r="J121" s="22">
        <v>2</v>
      </c>
      <c r="K121" s="216">
        <v>14</v>
      </c>
      <c r="L121" s="217"/>
      <c r="M121" s="218">
        <v>14</v>
      </c>
      <c r="N121" s="22">
        <v>2</v>
      </c>
      <c r="O121" s="216">
        <v>14</v>
      </c>
      <c r="P121" s="22"/>
      <c r="Q121" s="216">
        <v>14</v>
      </c>
      <c r="R121" s="219"/>
      <c r="S121" s="220">
        <v>14</v>
      </c>
      <c r="T121" s="219"/>
      <c r="U121" s="220">
        <v>14</v>
      </c>
      <c r="V121" s="22">
        <v>2</v>
      </c>
      <c r="W121" s="216">
        <v>14</v>
      </c>
      <c r="X121" s="22">
        <v>2</v>
      </c>
      <c r="Y121" s="216">
        <v>14</v>
      </c>
      <c r="Z121" s="221"/>
      <c r="AA121" s="218">
        <v>14</v>
      </c>
      <c r="AB121" s="22"/>
      <c r="AC121" s="216">
        <v>14</v>
      </c>
    </row>
    <row r="122" spans="1:29" x14ac:dyDescent="0.2">
      <c r="H122" s="22">
        <v>4</v>
      </c>
      <c r="I122" s="216">
        <v>12</v>
      </c>
      <c r="J122" s="22"/>
      <c r="K122" s="216">
        <v>12</v>
      </c>
      <c r="L122" s="217">
        <v>4</v>
      </c>
      <c r="M122" s="218">
        <v>12</v>
      </c>
      <c r="N122" s="22"/>
      <c r="O122" s="216">
        <v>12</v>
      </c>
      <c r="P122" s="22"/>
      <c r="Q122" s="216">
        <v>12</v>
      </c>
      <c r="R122" s="219"/>
      <c r="S122" s="220">
        <v>12</v>
      </c>
      <c r="T122" s="219"/>
      <c r="U122" s="220">
        <v>12</v>
      </c>
      <c r="V122" s="22"/>
      <c r="W122" s="216">
        <v>12</v>
      </c>
      <c r="X122" s="22"/>
      <c r="Y122" s="216">
        <v>12</v>
      </c>
      <c r="Z122" s="221"/>
      <c r="AA122" s="218">
        <v>12</v>
      </c>
      <c r="AB122" s="22"/>
      <c r="AC122" s="216">
        <v>12</v>
      </c>
    </row>
    <row r="123" spans="1:29" x14ac:dyDescent="0.2">
      <c r="H123" s="22"/>
      <c r="I123" s="216">
        <v>11</v>
      </c>
      <c r="J123" s="22">
        <v>3</v>
      </c>
      <c r="K123" s="216">
        <v>11</v>
      </c>
      <c r="L123" s="217"/>
      <c r="M123" s="218">
        <v>11</v>
      </c>
      <c r="N123" s="22"/>
      <c r="O123" s="216">
        <v>11</v>
      </c>
      <c r="P123" s="22">
        <v>1</v>
      </c>
      <c r="Q123" s="216">
        <v>11</v>
      </c>
      <c r="R123" s="219"/>
      <c r="S123" s="220">
        <v>11</v>
      </c>
      <c r="T123" s="219"/>
      <c r="U123" s="220">
        <v>11</v>
      </c>
      <c r="V123" s="22"/>
      <c r="W123" s="216">
        <v>11</v>
      </c>
      <c r="X123" s="22"/>
      <c r="Y123" s="216">
        <v>11</v>
      </c>
      <c r="Z123" s="22">
        <v>1</v>
      </c>
      <c r="AA123" s="216">
        <v>11</v>
      </c>
      <c r="AB123" s="22"/>
      <c r="AC123" s="216">
        <v>11</v>
      </c>
    </row>
    <row r="124" spans="1:29" x14ac:dyDescent="0.2">
      <c r="H124" s="22">
        <v>5</v>
      </c>
      <c r="I124" s="216">
        <v>10</v>
      </c>
      <c r="J124" s="22"/>
      <c r="K124" s="216">
        <v>10</v>
      </c>
      <c r="L124" s="217">
        <v>5</v>
      </c>
      <c r="M124" s="218">
        <v>10</v>
      </c>
      <c r="N124" s="22">
        <v>3</v>
      </c>
      <c r="O124" s="216">
        <v>10</v>
      </c>
      <c r="P124" s="22"/>
      <c r="Q124" s="216">
        <v>10</v>
      </c>
      <c r="R124" s="219"/>
      <c r="S124" s="220">
        <v>10</v>
      </c>
      <c r="T124" s="214"/>
      <c r="U124" s="222">
        <v>10</v>
      </c>
      <c r="V124" s="22">
        <v>3</v>
      </c>
      <c r="W124" s="216">
        <v>10</v>
      </c>
      <c r="X124" s="22">
        <v>3</v>
      </c>
      <c r="Y124" s="216">
        <v>10</v>
      </c>
      <c r="Z124" s="210"/>
      <c r="AA124" s="223">
        <v>10</v>
      </c>
      <c r="AB124" s="221"/>
      <c r="AC124" s="216">
        <v>10</v>
      </c>
    </row>
    <row r="125" spans="1:29" x14ac:dyDescent="0.2">
      <c r="H125" s="22">
        <v>6</v>
      </c>
      <c r="I125" s="216">
        <v>9</v>
      </c>
      <c r="J125" s="22"/>
      <c r="K125" s="216">
        <v>9</v>
      </c>
      <c r="L125" s="217">
        <v>6</v>
      </c>
      <c r="M125" s="218">
        <v>9</v>
      </c>
      <c r="N125" s="22">
        <v>4</v>
      </c>
      <c r="O125" s="224">
        <v>10</v>
      </c>
      <c r="P125" s="22"/>
      <c r="Q125" s="216">
        <v>9</v>
      </c>
      <c r="R125" s="219"/>
      <c r="S125" s="225">
        <v>10</v>
      </c>
      <c r="T125" s="219"/>
      <c r="U125" s="220">
        <v>9</v>
      </c>
      <c r="V125" s="22">
        <v>4</v>
      </c>
      <c r="W125" s="216">
        <v>10</v>
      </c>
      <c r="X125" s="22">
        <v>4</v>
      </c>
      <c r="Y125" s="224">
        <v>10</v>
      </c>
      <c r="Z125" s="22"/>
      <c r="AA125" s="216">
        <v>9</v>
      </c>
      <c r="AB125" s="221"/>
      <c r="AC125" s="216">
        <v>9</v>
      </c>
    </row>
    <row r="126" spans="1:29" x14ac:dyDescent="0.2">
      <c r="H126" s="22">
        <v>7</v>
      </c>
      <c r="I126" s="216">
        <v>8</v>
      </c>
      <c r="J126" s="22">
        <v>4</v>
      </c>
      <c r="K126" s="216">
        <v>8</v>
      </c>
      <c r="L126" s="217">
        <v>7</v>
      </c>
      <c r="M126" s="218">
        <v>8</v>
      </c>
      <c r="N126" s="22"/>
      <c r="O126" s="216">
        <v>9</v>
      </c>
      <c r="P126" s="22"/>
      <c r="Q126" s="216">
        <v>8</v>
      </c>
      <c r="R126" s="219"/>
      <c r="S126" s="220">
        <v>9</v>
      </c>
      <c r="T126" s="219"/>
      <c r="U126" s="220">
        <v>8</v>
      </c>
      <c r="V126" s="22"/>
      <c r="W126" s="216">
        <v>9</v>
      </c>
      <c r="X126" s="22"/>
      <c r="Y126" s="216">
        <v>9</v>
      </c>
      <c r="Z126" s="22"/>
      <c r="AA126" s="216">
        <v>8</v>
      </c>
      <c r="AB126" s="221"/>
      <c r="AC126" s="216">
        <v>8</v>
      </c>
    </row>
    <row r="127" spans="1:29" x14ac:dyDescent="0.2">
      <c r="H127" s="22"/>
      <c r="I127" s="216">
        <v>7</v>
      </c>
      <c r="J127" s="22">
        <v>5</v>
      </c>
      <c r="K127" s="216">
        <v>7</v>
      </c>
      <c r="L127" s="217"/>
      <c r="M127" s="218">
        <v>7</v>
      </c>
      <c r="N127" s="22"/>
      <c r="O127" s="216">
        <v>8</v>
      </c>
      <c r="P127" s="22">
        <v>2</v>
      </c>
      <c r="Q127" s="216">
        <v>7</v>
      </c>
      <c r="R127" s="219"/>
      <c r="S127" s="220">
        <v>8</v>
      </c>
      <c r="T127" s="219"/>
      <c r="U127" s="220">
        <v>7</v>
      </c>
      <c r="V127" s="22">
        <v>5</v>
      </c>
      <c r="W127" s="216">
        <v>6</v>
      </c>
      <c r="X127" s="22"/>
      <c r="Y127" s="216">
        <v>8</v>
      </c>
      <c r="Z127" s="22">
        <v>2</v>
      </c>
      <c r="AA127" s="216">
        <v>7</v>
      </c>
      <c r="AB127" s="221"/>
      <c r="AC127" s="216">
        <v>7</v>
      </c>
    </row>
    <row r="128" spans="1:29" x14ac:dyDescent="0.2">
      <c r="H128" s="22">
        <v>8</v>
      </c>
      <c r="I128" s="216">
        <v>6</v>
      </c>
      <c r="J128" s="22">
        <v>6</v>
      </c>
      <c r="K128" s="216">
        <v>6</v>
      </c>
      <c r="L128" s="217">
        <v>8</v>
      </c>
      <c r="M128" s="218">
        <v>6</v>
      </c>
      <c r="N128" s="22">
        <v>5</v>
      </c>
      <c r="O128" s="216">
        <v>7</v>
      </c>
      <c r="P128" s="22">
        <v>3</v>
      </c>
      <c r="Q128" s="216">
        <v>5</v>
      </c>
      <c r="R128" s="219"/>
      <c r="S128" s="220">
        <v>7</v>
      </c>
      <c r="T128" s="219">
        <v>1</v>
      </c>
      <c r="U128" s="220">
        <v>6</v>
      </c>
      <c r="V128" s="22">
        <v>6</v>
      </c>
      <c r="W128" s="216">
        <v>6</v>
      </c>
      <c r="X128" s="22">
        <v>5</v>
      </c>
      <c r="Y128" s="216">
        <v>7</v>
      </c>
      <c r="Z128" s="22"/>
      <c r="AA128" s="216">
        <v>6</v>
      </c>
      <c r="AB128" s="221">
        <v>1</v>
      </c>
      <c r="AC128" s="216">
        <v>6</v>
      </c>
    </row>
    <row r="129" spans="8:29" x14ac:dyDescent="0.2">
      <c r="H129" s="22"/>
      <c r="I129" s="216">
        <v>5</v>
      </c>
      <c r="J129" s="22">
        <v>7</v>
      </c>
      <c r="K129" s="216">
        <v>5</v>
      </c>
      <c r="L129" s="217"/>
      <c r="M129" s="218">
        <v>5</v>
      </c>
      <c r="N129" s="22">
        <v>6</v>
      </c>
      <c r="O129" s="216">
        <v>7</v>
      </c>
      <c r="P129" s="22">
        <v>4</v>
      </c>
      <c r="Q129" s="216">
        <v>5</v>
      </c>
      <c r="R129" s="219"/>
      <c r="S129" s="220">
        <v>7</v>
      </c>
      <c r="T129" s="219"/>
      <c r="U129" s="220">
        <v>5</v>
      </c>
      <c r="V129" s="22">
        <v>7</v>
      </c>
      <c r="W129" s="216">
        <v>6</v>
      </c>
      <c r="X129" s="22">
        <v>6</v>
      </c>
      <c r="Y129" s="216">
        <v>7</v>
      </c>
      <c r="Z129" s="22">
        <v>3</v>
      </c>
      <c r="AA129" s="216">
        <v>5</v>
      </c>
      <c r="AB129" s="221"/>
      <c r="AC129" s="216">
        <v>5</v>
      </c>
    </row>
    <row r="130" spans="8:29" x14ac:dyDescent="0.2">
      <c r="H130" s="22"/>
      <c r="I130" s="216">
        <v>4</v>
      </c>
      <c r="J130" s="22">
        <v>8</v>
      </c>
      <c r="K130" s="216">
        <v>4</v>
      </c>
      <c r="L130" s="217"/>
      <c r="M130" s="218">
        <v>4</v>
      </c>
      <c r="N130" s="22"/>
      <c r="O130" s="216">
        <v>6</v>
      </c>
      <c r="P130" s="22">
        <v>5</v>
      </c>
      <c r="Q130" s="216">
        <v>4</v>
      </c>
      <c r="R130" s="219">
        <v>1</v>
      </c>
      <c r="S130" s="220">
        <v>6</v>
      </c>
      <c r="T130" s="219">
        <v>2</v>
      </c>
      <c r="U130" s="220">
        <v>4</v>
      </c>
      <c r="V130" s="22">
        <v>8</v>
      </c>
      <c r="W130" s="216">
        <v>6</v>
      </c>
      <c r="X130" s="22"/>
      <c r="Y130" s="216">
        <v>6</v>
      </c>
      <c r="Z130" s="22">
        <v>4</v>
      </c>
      <c r="AA130" s="216">
        <v>5</v>
      </c>
      <c r="AB130" s="221">
        <v>2</v>
      </c>
      <c r="AC130" s="216">
        <v>4</v>
      </c>
    </row>
    <row r="131" spans="8:29" x14ac:dyDescent="0.2">
      <c r="H131" s="22">
        <v>16</v>
      </c>
      <c r="I131" s="216">
        <v>3</v>
      </c>
      <c r="J131" s="22"/>
      <c r="K131" s="216">
        <v>3</v>
      </c>
      <c r="L131" s="217">
        <v>16</v>
      </c>
      <c r="M131" s="218">
        <v>3</v>
      </c>
      <c r="N131" s="22">
        <v>7</v>
      </c>
      <c r="O131" s="216">
        <v>5</v>
      </c>
      <c r="P131" s="22">
        <v>6</v>
      </c>
      <c r="Q131" s="216">
        <v>4</v>
      </c>
      <c r="R131" s="219"/>
      <c r="S131" s="220">
        <v>5</v>
      </c>
      <c r="T131" s="219">
        <v>3</v>
      </c>
      <c r="U131" s="220">
        <v>3</v>
      </c>
      <c r="V131" s="22"/>
      <c r="W131" s="216">
        <v>7</v>
      </c>
      <c r="X131" s="22">
        <v>7</v>
      </c>
      <c r="Y131" s="216">
        <v>5</v>
      </c>
      <c r="Z131" s="22">
        <v>5</v>
      </c>
      <c r="AA131" s="216">
        <v>4</v>
      </c>
      <c r="AB131" s="221">
        <v>3</v>
      </c>
      <c r="AC131" s="216">
        <v>3</v>
      </c>
    </row>
    <row r="132" spans="8:29" x14ac:dyDescent="0.2">
      <c r="H132" s="22"/>
      <c r="I132" s="216">
        <v>2.5</v>
      </c>
      <c r="J132" s="22">
        <v>16</v>
      </c>
      <c r="K132" s="216">
        <v>2</v>
      </c>
      <c r="L132" s="217"/>
      <c r="M132" s="218">
        <v>2.5</v>
      </c>
      <c r="N132" s="22">
        <v>8</v>
      </c>
      <c r="O132" s="216">
        <v>5</v>
      </c>
      <c r="P132" s="22">
        <v>7</v>
      </c>
      <c r="Q132" s="216">
        <v>2</v>
      </c>
      <c r="R132" s="219"/>
      <c r="S132" s="220">
        <v>5</v>
      </c>
      <c r="T132" s="219"/>
      <c r="U132" s="220">
        <v>2.5</v>
      </c>
      <c r="V132" s="22"/>
      <c r="W132" s="216">
        <v>6</v>
      </c>
      <c r="X132" s="22">
        <v>8</v>
      </c>
      <c r="Y132" s="216">
        <v>5</v>
      </c>
      <c r="Z132" s="22">
        <v>6</v>
      </c>
      <c r="AA132" s="216">
        <v>4</v>
      </c>
      <c r="AB132" s="221"/>
      <c r="AC132" s="216">
        <v>2.5</v>
      </c>
    </row>
    <row r="133" spans="8:29" x14ac:dyDescent="0.2">
      <c r="H133" s="22"/>
      <c r="I133" s="216">
        <v>2</v>
      </c>
      <c r="J133" s="22"/>
      <c r="K133" s="216">
        <v>2</v>
      </c>
      <c r="L133" s="217"/>
      <c r="M133" s="218">
        <v>2</v>
      </c>
      <c r="N133" s="22">
        <v>9</v>
      </c>
      <c r="O133" s="216">
        <v>2</v>
      </c>
      <c r="P133" s="22">
        <v>8</v>
      </c>
      <c r="Q133" s="216">
        <v>2</v>
      </c>
      <c r="R133" s="219">
        <v>2</v>
      </c>
      <c r="S133" s="220">
        <v>4</v>
      </c>
      <c r="T133" s="219">
        <v>4</v>
      </c>
      <c r="U133" s="220">
        <v>2</v>
      </c>
      <c r="V133" s="22"/>
      <c r="W133" s="216">
        <v>5</v>
      </c>
      <c r="X133" s="22"/>
      <c r="Y133" s="216">
        <v>4</v>
      </c>
      <c r="Z133" s="22">
        <v>7</v>
      </c>
      <c r="AA133" s="216">
        <v>2</v>
      </c>
      <c r="AB133" s="221">
        <v>4</v>
      </c>
      <c r="AC133" s="216">
        <v>2</v>
      </c>
    </row>
    <row r="134" spans="8:29" x14ac:dyDescent="0.2">
      <c r="H134" s="22">
        <v>32</v>
      </c>
      <c r="I134" s="216">
        <v>1.5</v>
      </c>
      <c r="J134" s="22"/>
      <c r="K134" s="216">
        <v>1.5</v>
      </c>
      <c r="L134" s="217">
        <v>32</v>
      </c>
      <c r="M134" s="218">
        <v>1.5</v>
      </c>
      <c r="N134" s="22">
        <v>10</v>
      </c>
      <c r="O134" s="216">
        <v>2</v>
      </c>
      <c r="P134" s="22">
        <v>16</v>
      </c>
      <c r="Q134" s="216">
        <v>1</v>
      </c>
      <c r="R134" s="219">
        <v>3</v>
      </c>
      <c r="S134" s="220">
        <v>3</v>
      </c>
      <c r="T134" s="219">
        <v>5</v>
      </c>
      <c r="U134" s="220">
        <v>1</v>
      </c>
      <c r="V134" s="22"/>
      <c r="W134" s="216">
        <v>4</v>
      </c>
      <c r="X134" s="22"/>
      <c r="Y134" s="216">
        <v>3</v>
      </c>
      <c r="Z134" s="22">
        <v>8</v>
      </c>
      <c r="AA134" s="216">
        <v>2</v>
      </c>
      <c r="AB134" s="221"/>
      <c r="AC134" s="216">
        <v>1.5</v>
      </c>
    </row>
    <row r="135" spans="8:29" x14ac:dyDescent="0.2">
      <c r="H135" s="22"/>
      <c r="I135" s="226">
        <v>1.25</v>
      </c>
      <c r="J135" s="22"/>
      <c r="K135" s="226">
        <v>1.25</v>
      </c>
      <c r="L135" s="217"/>
      <c r="M135" s="227">
        <v>1.25</v>
      </c>
      <c r="N135" s="228">
        <v>12</v>
      </c>
      <c r="O135" s="229">
        <v>2</v>
      </c>
      <c r="P135" s="22"/>
      <c r="Q135" s="216">
        <v>1</v>
      </c>
      <c r="R135" s="230">
        <v>4</v>
      </c>
      <c r="S135" s="231">
        <v>3</v>
      </c>
      <c r="T135" s="219">
        <v>6</v>
      </c>
      <c r="U135" s="220">
        <v>1</v>
      </c>
      <c r="V135" s="22"/>
      <c r="W135" s="216">
        <v>3</v>
      </c>
      <c r="X135" s="228"/>
      <c r="Y135" s="229">
        <v>2.5</v>
      </c>
      <c r="Z135" s="22">
        <v>9</v>
      </c>
      <c r="AA135" s="216">
        <v>1</v>
      </c>
      <c r="AB135" s="221"/>
      <c r="AC135" s="226">
        <v>1.25</v>
      </c>
    </row>
    <row r="136" spans="8:29" ht="13.8" thickBot="1" x14ac:dyDescent="0.25">
      <c r="H136" s="68"/>
      <c r="I136" s="232">
        <v>1</v>
      </c>
      <c r="J136" s="68">
        <v>32</v>
      </c>
      <c r="K136" s="232">
        <v>1</v>
      </c>
      <c r="L136" s="233"/>
      <c r="M136" s="234">
        <v>1</v>
      </c>
      <c r="N136" s="22">
        <v>16</v>
      </c>
      <c r="O136" s="216">
        <v>2</v>
      </c>
      <c r="P136" s="68"/>
      <c r="Q136" s="232">
        <v>1</v>
      </c>
      <c r="R136" s="219">
        <v>5</v>
      </c>
      <c r="S136" s="220">
        <v>2</v>
      </c>
      <c r="T136" s="219">
        <v>7</v>
      </c>
      <c r="U136" s="220">
        <v>1</v>
      </c>
      <c r="V136" s="22"/>
      <c r="W136" s="216">
        <v>2.5</v>
      </c>
      <c r="X136" s="22">
        <v>16</v>
      </c>
      <c r="Y136" s="216">
        <v>2</v>
      </c>
      <c r="Z136" s="22">
        <v>10</v>
      </c>
      <c r="AA136" s="216">
        <v>1</v>
      </c>
      <c r="AB136" s="235"/>
      <c r="AC136" s="232">
        <v>1</v>
      </c>
    </row>
    <row r="137" spans="8:29" ht="13.8" thickBot="1" x14ac:dyDescent="0.25">
      <c r="N137" s="22"/>
      <c r="O137" s="216">
        <v>1.5</v>
      </c>
      <c r="R137" s="219">
        <v>6</v>
      </c>
      <c r="S137" s="220">
        <v>2</v>
      </c>
      <c r="T137" s="236">
        <v>8</v>
      </c>
      <c r="U137" s="237">
        <v>1</v>
      </c>
      <c r="V137" s="22">
        <v>16</v>
      </c>
      <c r="W137" s="216">
        <v>2</v>
      </c>
      <c r="X137" s="22"/>
      <c r="Y137" s="216">
        <v>1.5</v>
      </c>
      <c r="Z137" s="238">
        <v>16</v>
      </c>
      <c r="AA137" s="239">
        <v>1</v>
      </c>
    </row>
    <row r="138" spans="8:29" x14ac:dyDescent="0.2">
      <c r="N138" s="22"/>
      <c r="O138" s="226">
        <v>1.25</v>
      </c>
      <c r="R138" s="219">
        <v>7</v>
      </c>
      <c r="S138" s="220">
        <v>1</v>
      </c>
      <c r="T138" s="166"/>
      <c r="U138" s="166"/>
      <c r="V138" s="22"/>
      <c r="W138" s="216">
        <v>1.5</v>
      </c>
      <c r="X138" s="22"/>
      <c r="Y138" s="226">
        <v>1.25</v>
      </c>
    </row>
    <row r="139" spans="8:29" ht="13.8" thickBot="1" x14ac:dyDescent="0.25">
      <c r="N139" s="68">
        <v>32</v>
      </c>
      <c r="O139" s="232">
        <v>1</v>
      </c>
      <c r="R139" s="240">
        <v>8</v>
      </c>
      <c r="S139" s="241">
        <v>1</v>
      </c>
      <c r="T139" s="166"/>
      <c r="U139" s="166"/>
      <c r="V139" s="22"/>
      <c r="W139" s="226">
        <v>1.25</v>
      </c>
      <c r="X139" s="68">
        <v>32</v>
      </c>
      <c r="Y139" s="232">
        <v>1</v>
      </c>
    </row>
    <row r="140" spans="8:29" ht="13.8" thickBot="1" x14ac:dyDescent="0.25">
      <c r="V140" s="68"/>
      <c r="W140" s="232">
        <v>1</v>
      </c>
      <c r="X140" s="242"/>
      <c r="Y140" s="243"/>
      <c r="Z140" s="242"/>
      <c r="AA140" s="243"/>
    </row>
  </sheetData>
  <autoFilter ref="A3:AC109" xr:uid="{00000000-0001-0000-0400-000000000000}">
    <filterColumn colId="2">
      <filters>
        <filter val="1"/>
        <filter val="2"/>
      </filters>
    </filterColumn>
  </autoFilter>
  <mergeCells count="3">
    <mergeCell ref="H2:M2"/>
    <mergeCell ref="A1:AC1"/>
    <mergeCell ref="N2:AC2"/>
  </mergeCells>
  <phoneticPr fontId="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C522-5554-4283-B9CC-49FB6D33630D}">
  <sheetPr filterMode="1"/>
  <dimension ref="A1:W181"/>
  <sheetViews>
    <sheetView workbookViewId="0">
      <selection activeCell="E5" sqref="E5:E34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518" t="s">
        <v>463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</row>
    <row r="3" spans="1:23" ht="177.75" customHeight="1" thickBot="1" x14ac:dyDescent="0.25">
      <c r="A3" s="102" t="s">
        <v>172</v>
      </c>
      <c r="B3" s="103" t="s">
        <v>173</v>
      </c>
      <c r="C3" s="104" t="s">
        <v>174</v>
      </c>
      <c r="D3" s="105" t="s">
        <v>175</v>
      </c>
      <c r="E3" s="106" t="s">
        <v>269</v>
      </c>
      <c r="F3" s="107" t="s">
        <v>270</v>
      </c>
      <c r="G3" s="108" t="s">
        <v>271</v>
      </c>
      <c r="H3" s="109" t="s">
        <v>272</v>
      </c>
      <c r="I3" s="110" t="s">
        <v>89</v>
      </c>
      <c r="J3" s="111" t="s">
        <v>274</v>
      </c>
      <c r="K3" s="110" t="s">
        <v>89</v>
      </c>
      <c r="L3" s="111" t="s">
        <v>273</v>
      </c>
      <c r="M3" s="110" t="s">
        <v>89</v>
      </c>
      <c r="N3" s="111" t="s">
        <v>275</v>
      </c>
      <c r="O3" s="105" t="s">
        <v>89</v>
      </c>
      <c r="P3" s="111" t="s">
        <v>276</v>
      </c>
      <c r="Q3" s="110" t="s">
        <v>89</v>
      </c>
      <c r="R3" s="111" t="s">
        <v>277</v>
      </c>
      <c r="S3" s="112" t="s">
        <v>89</v>
      </c>
      <c r="T3" s="111" t="s">
        <v>280</v>
      </c>
      <c r="U3" s="52" t="s">
        <v>89</v>
      </c>
      <c r="V3" s="111" t="s">
        <v>281</v>
      </c>
      <c r="W3" s="52" t="s">
        <v>89</v>
      </c>
    </row>
    <row r="4" spans="1:23" ht="15.9" hidden="1" customHeight="1" x14ac:dyDescent="0.2">
      <c r="A4" s="371">
        <v>1</v>
      </c>
      <c r="B4" s="113" t="s">
        <v>92</v>
      </c>
      <c r="C4" s="114">
        <v>3</v>
      </c>
      <c r="D4" s="347" t="s">
        <v>90</v>
      </c>
      <c r="E4" s="348">
        <f t="shared" ref="E4:E67" si="0">SUM(G4,I4,K4,M4,O4,Q4,U4,W4,S4,)</f>
        <v>52.3125</v>
      </c>
      <c r="F4" s="115">
        <f t="shared" ref="F4:F67" si="1">RANK(E4,$E$4:$E$164,0)</f>
        <v>1</v>
      </c>
      <c r="G4" s="116">
        <v>33.3125</v>
      </c>
      <c r="H4" s="117">
        <v>3</v>
      </c>
      <c r="I4" s="118">
        <f t="shared" ref="I4:I35" si="2">IF(H4="","",VLOOKUP(H4,H$167:I$181,2))</f>
        <v>8</v>
      </c>
      <c r="J4" s="117"/>
      <c r="K4" s="118" t="str">
        <f t="shared" ref="K4:K30" si="3">IF(J4="","",VLOOKUP(J4,J$167:K$181,2))</f>
        <v/>
      </c>
      <c r="L4" s="117"/>
      <c r="M4" s="118" t="str">
        <f t="shared" ref="M4:M30" si="4">IF(L4="","",VLOOKUP(L4,L$167:M$181,2))</f>
        <v/>
      </c>
      <c r="N4" s="117">
        <v>1</v>
      </c>
      <c r="O4" s="118">
        <f t="shared" ref="O4:O23" si="5">IF(N4="","",VLOOKUP(N4,N$167:O$181,2))</f>
        <v>11</v>
      </c>
      <c r="P4" s="117"/>
      <c r="Q4" s="118" t="str">
        <f t="shared" ref="Q4:Q30" si="6">IF(P4="","",VLOOKUP(P4,P$167:Q$181,2))</f>
        <v/>
      </c>
      <c r="R4" s="117"/>
      <c r="S4" s="118" t="str">
        <f t="shared" ref="S4:S23" si="7">IF(R4="","",VLOOKUP(R4,R$167:S$181,2))</f>
        <v/>
      </c>
      <c r="T4" s="117"/>
      <c r="U4" s="118" t="str">
        <f t="shared" ref="U4:U67" si="8">IF(T4="","",VLOOKUP(T4,T$167:U$181,2))</f>
        <v/>
      </c>
      <c r="V4" s="117"/>
      <c r="W4" s="118" t="str">
        <f t="shared" ref="W4:W23" si="9">IF(V4="","",VLOOKUP(V4,V$167:W$181,2))</f>
        <v/>
      </c>
    </row>
    <row r="5" spans="1:23" ht="15.9" customHeight="1" x14ac:dyDescent="0.2">
      <c r="A5" s="372">
        <v>2</v>
      </c>
      <c r="B5" s="57" t="s">
        <v>283</v>
      </c>
      <c r="C5" s="58">
        <v>2</v>
      </c>
      <c r="D5" s="124" t="s">
        <v>90</v>
      </c>
      <c r="E5" s="125">
        <f t="shared" si="0"/>
        <v>46.5</v>
      </c>
      <c r="F5" s="119">
        <f t="shared" si="1"/>
        <v>2</v>
      </c>
      <c r="G5" s="120">
        <v>27.5</v>
      </c>
      <c r="H5" s="121">
        <v>3</v>
      </c>
      <c r="I5" s="122">
        <f t="shared" si="2"/>
        <v>8</v>
      </c>
      <c r="J5" s="121"/>
      <c r="K5" s="122" t="str">
        <f t="shared" si="3"/>
        <v/>
      </c>
      <c r="L5" s="121"/>
      <c r="M5" s="122" t="str">
        <f t="shared" si="4"/>
        <v/>
      </c>
      <c r="N5" s="121">
        <v>1</v>
      </c>
      <c r="O5" s="122">
        <f t="shared" si="5"/>
        <v>11</v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hidden="1" customHeight="1" x14ac:dyDescent="0.2">
      <c r="A6" s="371">
        <v>3</v>
      </c>
      <c r="B6" s="57" t="s">
        <v>97</v>
      </c>
      <c r="C6" s="58">
        <v>3</v>
      </c>
      <c r="D6" s="124" t="s">
        <v>90</v>
      </c>
      <c r="E6" s="125">
        <f t="shared" si="0"/>
        <v>41.625</v>
      </c>
      <c r="F6" s="119">
        <f t="shared" si="1"/>
        <v>3</v>
      </c>
      <c r="G6" s="120">
        <v>18.125</v>
      </c>
      <c r="H6" s="121">
        <v>1</v>
      </c>
      <c r="I6" s="122">
        <f t="shared" si="2"/>
        <v>16.5</v>
      </c>
      <c r="J6" s="121"/>
      <c r="K6" s="122" t="str">
        <f t="shared" si="3"/>
        <v/>
      </c>
      <c r="L6" s="121"/>
      <c r="M6" s="122" t="str">
        <f t="shared" si="4"/>
        <v/>
      </c>
      <c r="N6" s="121">
        <v>2</v>
      </c>
      <c r="O6" s="122">
        <f t="shared" si="5"/>
        <v>7</v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hidden="1" customHeight="1" x14ac:dyDescent="0.2">
      <c r="A7" s="371">
        <v>4</v>
      </c>
      <c r="B7" s="57" t="s">
        <v>91</v>
      </c>
      <c r="C7" s="58">
        <v>3</v>
      </c>
      <c r="D7" s="124" t="s">
        <v>90</v>
      </c>
      <c r="E7" s="125">
        <f t="shared" si="0"/>
        <v>39.9375</v>
      </c>
      <c r="F7" s="119">
        <f t="shared" si="1"/>
        <v>4</v>
      </c>
      <c r="G7" s="120">
        <v>16.4375</v>
      </c>
      <c r="H7" s="121">
        <v>1</v>
      </c>
      <c r="I7" s="122">
        <f t="shared" si="2"/>
        <v>16.5</v>
      </c>
      <c r="J7" s="121"/>
      <c r="K7" s="122" t="str">
        <f t="shared" si="3"/>
        <v/>
      </c>
      <c r="L7" s="121"/>
      <c r="M7" s="122" t="str">
        <f t="shared" si="4"/>
        <v/>
      </c>
      <c r="N7" s="121">
        <v>2</v>
      </c>
      <c r="O7" s="122">
        <f t="shared" si="5"/>
        <v>7</v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hidden="1" customHeight="1" x14ac:dyDescent="0.2">
      <c r="A8" s="372">
        <v>5</v>
      </c>
      <c r="B8" s="57" t="s">
        <v>93</v>
      </c>
      <c r="C8" s="58">
        <v>3</v>
      </c>
      <c r="D8" s="124" t="s">
        <v>94</v>
      </c>
      <c r="E8" s="125">
        <f t="shared" si="0"/>
        <v>33</v>
      </c>
      <c r="F8" s="119">
        <f t="shared" si="1"/>
        <v>5</v>
      </c>
      <c r="G8" s="120">
        <v>19.5</v>
      </c>
      <c r="H8" s="121">
        <v>2</v>
      </c>
      <c r="I8" s="122">
        <f t="shared" si="2"/>
        <v>10.5</v>
      </c>
      <c r="J8" s="121"/>
      <c r="K8" s="122" t="str">
        <f t="shared" si="3"/>
        <v/>
      </c>
      <c r="L8" s="121"/>
      <c r="M8" s="122" t="str">
        <f t="shared" si="4"/>
        <v/>
      </c>
      <c r="N8" s="121">
        <v>8</v>
      </c>
      <c r="O8" s="122">
        <f t="shared" si="5"/>
        <v>3</v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hidden="1" customHeight="1" x14ac:dyDescent="0.2">
      <c r="A9" s="371">
        <v>6</v>
      </c>
      <c r="B9" s="57" t="s">
        <v>98</v>
      </c>
      <c r="C9" s="58">
        <v>3</v>
      </c>
      <c r="D9" s="124" t="s">
        <v>94</v>
      </c>
      <c r="E9" s="125">
        <f t="shared" si="0"/>
        <v>29.375</v>
      </c>
      <c r="F9" s="119">
        <f t="shared" si="1"/>
        <v>6</v>
      </c>
      <c r="G9" s="120">
        <v>19.375</v>
      </c>
      <c r="H9" s="121">
        <v>4</v>
      </c>
      <c r="I9" s="122">
        <f t="shared" si="2"/>
        <v>6</v>
      </c>
      <c r="J9" s="121"/>
      <c r="K9" s="122" t="str">
        <f t="shared" si="3"/>
        <v/>
      </c>
      <c r="L9" s="121"/>
      <c r="M9" s="122" t="str">
        <f t="shared" si="4"/>
        <v/>
      </c>
      <c r="N9" s="121">
        <v>4</v>
      </c>
      <c r="O9" s="122">
        <f t="shared" si="5"/>
        <v>4</v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customHeight="1" x14ac:dyDescent="0.2">
      <c r="A10" s="371">
        <v>7</v>
      </c>
      <c r="B10" s="57" t="s">
        <v>105</v>
      </c>
      <c r="C10" s="58">
        <v>2</v>
      </c>
      <c r="D10" s="124" t="s">
        <v>94</v>
      </c>
      <c r="E10" s="125">
        <f t="shared" si="0"/>
        <v>28</v>
      </c>
      <c r="F10" s="119">
        <f t="shared" si="1"/>
        <v>7</v>
      </c>
      <c r="G10" s="120">
        <v>12</v>
      </c>
      <c r="H10" s="121">
        <v>2</v>
      </c>
      <c r="I10" s="122">
        <f t="shared" si="2"/>
        <v>10.5</v>
      </c>
      <c r="J10" s="121"/>
      <c r="K10" s="122" t="str">
        <f t="shared" si="3"/>
        <v/>
      </c>
      <c r="L10" s="121"/>
      <c r="M10" s="122" t="str">
        <f t="shared" si="4"/>
        <v/>
      </c>
      <c r="N10" s="121">
        <v>3</v>
      </c>
      <c r="O10" s="122">
        <f t="shared" si="5"/>
        <v>5.5</v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customHeight="1" x14ac:dyDescent="0.2">
      <c r="A11" s="372">
        <v>8</v>
      </c>
      <c r="B11" s="57" t="s">
        <v>284</v>
      </c>
      <c r="C11" s="58">
        <v>2</v>
      </c>
      <c r="D11" s="124" t="s">
        <v>90</v>
      </c>
      <c r="E11" s="125">
        <f t="shared" si="0"/>
        <v>27</v>
      </c>
      <c r="F11" s="119">
        <f t="shared" si="1"/>
        <v>8</v>
      </c>
      <c r="G11" s="120">
        <v>17</v>
      </c>
      <c r="H11" s="121">
        <v>8</v>
      </c>
      <c r="I11" s="122">
        <f t="shared" si="2"/>
        <v>4</v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>
        <v>1</v>
      </c>
      <c r="Q11" s="122">
        <f t="shared" si="6"/>
        <v>6</v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hidden="1" customHeight="1" x14ac:dyDescent="0.2">
      <c r="A12" s="371">
        <v>9</v>
      </c>
      <c r="B12" s="57" t="s">
        <v>100</v>
      </c>
      <c r="C12" s="58">
        <v>3</v>
      </c>
      <c r="D12" s="124" t="s">
        <v>94</v>
      </c>
      <c r="E12" s="125">
        <f t="shared" si="0"/>
        <v>25.25</v>
      </c>
      <c r="F12" s="119">
        <f t="shared" si="1"/>
        <v>9</v>
      </c>
      <c r="G12" s="120">
        <v>16.25</v>
      </c>
      <c r="H12" s="121">
        <v>4</v>
      </c>
      <c r="I12" s="122">
        <f t="shared" si="2"/>
        <v>6</v>
      </c>
      <c r="J12" s="121"/>
      <c r="K12" s="122" t="str">
        <f t="shared" si="3"/>
        <v/>
      </c>
      <c r="L12" s="121"/>
      <c r="M12" s="122" t="str">
        <f t="shared" si="4"/>
        <v/>
      </c>
      <c r="N12" s="121">
        <v>8</v>
      </c>
      <c r="O12" s="122">
        <f t="shared" si="5"/>
        <v>3</v>
      </c>
      <c r="P12" s="121"/>
      <c r="Q12" s="122" t="str">
        <f t="shared" si="6"/>
        <v/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hidden="1" customHeight="1" x14ac:dyDescent="0.2">
      <c r="A13" s="371">
        <v>10</v>
      </c>
      <c r="B13" s="57" t="s">
        <v>101</v>
      </c>
      <c r="C13" s="3">
        <v>3</v>
      </c>
      <c r="D13" s="126" t="s">
        <v>94</v>
      </c>
      <c r="E13" s="125">
        <f t="shared" si="0"/>
        <v>20.25</v>
      </c>
      <c r="F13" s="119">
        <f t="shared" si="1"/>
        <v>10</v>
      </c>
      <c r="G13" s="120">
        <v>13.25</v>
      </c>
      <c r="H13" s="121">
        <v>8</v>
      </c>
      <c r="I13" s="122">
        <f t="shared" si="2"/>
        <v>4</v>
      </c>
      <c r="J13" s="121"/>
      <c r="K13" s="122" t="str">
        <f t="shared" si="3"/>
        <v/>
      </c>
      <c r="L13" s="121"/>
      <c r="M13" s="122" t="str">
        <f t="shared" si="4"/>
        <v/>
      </c>
      <c r="N13" s="121">
        <v>8</v>
      </c>
      <c r="O13" s="122">
        <f t="shared" si="5"/>
        <v>3</v>
      </c>
      <c r="P13" s="121"/>
      <c r="Q13" s="122" t="str">
        <f t="shared" si="6"/>
        <v/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customHeight="1" x14ac:dyDescent="0.2">
      <c r="A14" s="372">
        <v>11</v>
      </c>
      <c r="B14" s="57" t="s">
        <v>285</v>
      </c>
      <c r="C14" s="58">
        <v>2</v>
      </c>
      <c r="D14" s="124" t="s">
        <v>94</v>
      </c>
      <c r="E14" s="125">
        <f t="shared" si="0"/>
        <v>20.25</v>
      </c>
      <c r="F14" s="119">
        <f t="shared" si="1"/>
        <v>10</v>
      </c>
      <c r="G14" s="120">
        <v>12.25</v>
      </c>
      <c r="H14" s="121">
        <v>8</v>
      </c>
      <c r="I14" s="122">
        <f t="shared" si="2"/>
        <v>4</v>
      </c>
      <c r="J14" s="121"/>
      <c r="K14" s="122" t="str">
        <f t="shared" si="3"/>
        <v/>
      </c>
      <c r="L14" s="121"/>
      <c r="M14" s="122" t="str">
        <f t="shared" si="4"/>
        <v/>
      </c>
      <c r="N14" s="121">
        <v>4</v>
      </c>
      <c r="O14" s="122">
        <f t="shared" si="5"/>
        <v>4</v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71">
        <v>12</v>
      </c>
      <c r="B15" s="57" t="s">
        <v>288</v>
      </c>
      <c r="C15" s="58">
        <v>2</v>
      </c>
      <c r="D15" s="124" t="s">
        <v>90</v>
      </c>
      <c r="E15" s="125">
        <f t="shared" si="0"/>
        <v>19.75</v>
      </c>
      <c r="F15" s="119">
        <f t="shared" si="1"/>
        <v>12</v>
      </c>
      <c r="G15" s="120">
        <v>9.75</v>
      </c>
      <c r="H15" s="121">
        <v>8</v>
      </c>
      <c r="I15" s="122">
        <f t="shared" si="2"/>
        <v>4</v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>
        <v>1</v>
      </c>
      <c r="Q15" s="122">
        <f t="shared" si="6"/>
        <v>6</v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71">
        <v>13</v>
      </c>
      <c r="B16" s="57" t="s">
        <v>119</v>
      </c>
      <c r="C16" s="58">
        <v>2</v>
      </c>
      <c r="D16" s="124" t="s">
        <v>94</v>
      </c>
      <c r="E16" s="125">
        <f t="shared" si="0"/>
        <v>14.25</v>
      </c>
      <c r="F16" s="119">
        <f t="shared" si="1"/>
        <v>13</v>
      </c>
      <c r="G16" s="120">
        <v>7.25</v>
      </c>
      <c r="H16" s="121">
        <v>8</v>
      </c>
      <c r="I16" s="122">
        <f t="shared" si="2"/>
        <v>4</v>
      </c>
      <c r="J16" s="121"/>
      <c r="K16" s="122" t="str">
        <f t="shared" si="3"/>
        <v/>
      </c>
      <c r="L16" s="121"/>
      <c r="M16" s="122" t="str">
        <f t="shared" si="4"/>
        <v/>
      </c>
      <c r="N16" s="121">
        <v>8</v>
      </c>
      <c r="O16" s="122">
        <f t="shared" si="5"/>
        <v>3</v>
      </c>
      <c r="P16" s="121"/>
      <c r="Q16" s="122" t="str">
        <f t="shared" si="6"/>
        <v/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hidden="1" customHeight="1" x14ac:dyDescent="0.2">
      <c r="A17" s="372">
        <v>14</v>
      </c>
      <c r="B17" s="57" t="s">
        <v>104</v>
      </c>
      <c r="C17" s="58">
        <v>3</v>
      </c>
      <c r="D17" s="124" t="s">
        <v>94</v>
      </c>
      <c r="E17" s="125">
        <f t="shared" si="0"/>
        <v>14</v>
      </c>
      <c r="F17" s="119">
        <f t="shared" si="1"/>
        <v>14</v>
      </c>
      <c r="G17" s="120">
        <v>7</v>
      </c>
      <c r="H17" s="121">
        <v>8</v>
      </c>
      <c r="I17" s="122">
        <f t="shared" si="2"/>
        <v>4</v>
      </c>
      <c r="J17" s="121"/>
      <c r="K17" s="122" t="str">
        <f t="shared" si="3"/>
        <v/>
      </c>
      <c r="L17" s="121"/>
      <c r="M17" s="122" t="str">
        <f t="shared" si="4"/>
        <v/>
      </c>
      <c r="N17" s="121">
        <v>8</v>
      </c>
      <c r="O17" s="122">
        <f t="shared" si="5"/>
        <v>3</v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hidden="1" customHeight="1" x14ac:dyDescent="0.2">
      <c r="A18" s="371">
        <v>15</v>
      </c>
      <c r="B18" s="57" t="s">
        <v>95</v>
      </c>
      <c r="C18" s="123">
        <v>3</v>
      </c>
      <c r="D18" s="124" t="s">
        <v>96</v>
      </c>
      <c r="E18" s="125">
        <f t="shared" si="0"/>
        <v>13.625</v>
      </c>
      <c r="F18" s="119">
        <f t="shared" si="1"/>
        <v>15</v>
      </c>
      <c r="G18" s="120">
        <v>6.625</v>
      </c>
      <c r="H18" s="121">
        <v>16</v>
      </c>
      <c r="I18" s="122">
        <f t="shared" si="2"/>
        <v>1.5</v>
      </c>
      <c r="J18" s="121"/>
      <c r="K18" s="122" t="str">
        <f t="shared" si="3"/>
        <v/>
      </c>
      <c r="L18" s="121"/>
      <c r="M18" s="122" t="str">
        <f t="shared" si="4"/>
        <v/>
      </c>
      <c r="N18" s="121">
        <v>3</v>
      </c>
      <c r="O18" s="122">
        <f t="shared" si="5"/>
        <v>5.5</v>
      </c>
      <c r="P18" s="121"/>
      <c r="Q18" s="122" t="str">
        <f t="shared" si="6"/>
        <v/>
      </c>
      <c r="R18" s="121"/>
      <c r="S18" s="122" t="str">
        <f t="shared" si="7"/>
        <v/>
      </c>
      <c r="T18" s="121"/>
      <c r="U18" s="122" t="str">
        <f t="shared" si="8"/>
        <v/>
      </c>
      <c r="V18" s="121"/>
      <c r="W18" s="122" t="str">
        <f t="shared" si="9"/>
        <v/>
      </c>
    </row>
    <row r="19" spans="1:23" ht="15.9" customHeight="1" x14ac:dyDescent="0.2">
      <c r="A19" s="371">
        <v>16</v>
      </c>
      <c r="B19" s="57" t="s">
        <v>114</v>
      </c>
      <c r="C19" s="58">
        <v>2</v>
      </c>
      <c r="D19" s="124" t="s">
        <v>94</v>
      </c>
      <c r="E19" s="125">
        <f t="shared" si="0"/>
        <v>8.875</v>
      </c>
      <c r="F19" s="119">
        <f t="shared" si="1"/>
        <v>16</v>
      </c>
      <c r="G19" s="120">
        <v>7.375</v>
      </c>
      <c r="H19" s="121">
        <v>16</v>
      </c>
      <c r="I19" s="122">
        <f t="shared" si="2"/>
        <v>1.5</v>
      </c>
      <c r="J19" s="121"/>
      <c r="K19" s="122" t="str">
        <f t="shared" si="3"/>
        <v/>
      </c>
      <c r="L19" s="121"/>
      <c r="M19" s="122" t="str">
        <f t="shared" si="4"/>
        <v/>
      </c>
      <c r="N19" s="121"/>
      <c r="O19" s="122" t="str">
        <f t="shared" si="5"/>
        <v/>
      </c>
      <c r="P19" s="121"/>
      <c r="Q19" s="122" t="str">
        <f t="shared" si="6"/>
        <v/>
      </c>
      <c r="R19" s="121"/>
      <c r="S19" s="122" t="str">
        <f t="shared" si="7"/>
        <v/>
      </c>
      <c r="T19" s="121"/>
      <c r="U19" s="122" t="str">
        <f t="shared" si="8"/>
        <v/>
      </c>
      <c r="V19" s="121"/>
      <c r="W19" s="122" t="str">
        <f t="shared" si="9"/>
        <v/>
      </c>
    </row>
    <row r="20" spans="1:23" ht="15.9" customHeight="1" x14ac:dyDescent="0.2">
      <c r="A20" s="372">
        <v>17</v>
      </c>
      <c r="B20" s="57" t="s">
        <v>464</v>
      </c>
      <c r="C20" s="58">
        <v>1</v>
      </c>
      <c r="D20" s="124" t="s">
        <v>428</v>
      </c>
      <c r="E20" s="125">
        <f t="shared" si="0"/>
        <v>8.5</v>
      </c>
      <c r="F20" s="119">
        <f t="shared" si="1"/>
        <v>17</v>
      </c>
      <c r="G20" s="120">
        <v>4</v>
      </c>
      <c r="H20" s="121">
        <v>16</v>
      </c>
      <c r="I20" s="122">
        <f t="shared" si="2"/>
        <v>1.5</v>
      </c>
      <c r="J20" s="121"/>
      <c r="K20" s="122" t="str">
        <f t="shared" si="3"/>
        <v/>
      </c>
      <c r="L20" s="121"/>
      <c r="M20" s="122" t="str">
        <f t="shared" si="4"/>
        <v/>
      </c>
      <c r="N20" s="121"/>
      <c r="O20" s="122" t="str">
        <f t="shared" si="5"/>
        <v/>
      </c>
      <c r="P20" s="121">
        <v>3</v>
      </c>
      <c r="Q20" s="122">
        <f t="shared" si="6"/>
        <v>3</v>
      </c>
      <c r="R20" s="121"/>
      <c r="S20" s="122" t="str">
        <f t="shared" si="7"/>
        <v/>
      </c>
      <c r="T20" s="121"/>
      <c r="U20" s="122" t="str">
        <f t="shared" si="8"/>
        <v/>
      </c>
      <c r="V20" s="121"/>
      <c r="W20" s="122" t="str">
        <f t="shared" si="9"/>
        <v/>
      </c>
    </row>
    <row r="21" spans="1:23" ht="15.9" customHeight="1" x14ac:dyDescent="0.2">
      <c r="A21" s="371">
        <v>18</v>
      </c>
      <c r="B21" s="57" t="s">
        <v>427</v>
      </c>
      <c r="C21" s="58">
        <v>1</v>
      </c>
      <c r="D21" s="124" t="s">
        <v>428</v>
      </c>
      <c r="E21" s="125">
        <f t="shared" si="0"/>
        <v>8.5</v>
      </c>
      <c r="F21" s="119">
        <f t="shared" si="1"/>
        <v>17</v>
      </c>
      <c r="G21" s="120">
        <v>4</v>
      </c>
      <c r="H21" s="121">
        <v>16</v>
      </c>
      <c r="I21" s="122">
        <f t="shared" si="2"/>
        <v>1.5</v>
      </c>
      <c r="J21" s="121"/>
      <c r="K21" s="122" t="str">
        <f t="shared" si="3"/>
        <v/>
      </c>
      <c r="L21" s="121"/>
      <c r="M21" s="122" t="str">
        <f t="shared" si="4"/>
        <v/>
      </c>
      <c r="N21" s="121"/>
      <c r="O21" s="122" t="str">
        <f t="shared" si="5"/>
        <v/>
      </c>
      <c r="P21" s="121">
        <v>3</v>
      </c>
      <c r="Q21" s="122">
        <f t="shared" si="6"/>
        <v>3</v>
      </c>
      <c r="R21" s="121"/>
      <c r="S21" s="122" t="str">
        <f t="shared" si="7"/>
        <v/>
      </c>
      <c r="T21" s="121"/>
      <c r="U21" s="122" t="str">
        <f t="shared" si="8"/>
        <v/>
      </c>
      <c r="V21" s="121"/>
      <c r="W21" s="122" t="str">
        <f t="shared" si="9"/>
        <v/>
      </c>
    </row>
    <row r="22" spans="1:23" ht="15.9" customHeight="1" x14ac:dyDescent="0.2">
      <c r="A22" s="371">
        <v>19</v>
      </c>
      <c r="B22" s="57" t="s">
        <v>123</v>
      </c>
      <c r="C22" s="58">
        <v>2</v>
      </c>
      <c r="D22" s="126" t="s">
        <v>118</v>
      </c>
      <c r="E22" s="125">
        <f t="shared" si="0"/>
        <v>8.25</v>
      </c>
      <c r="F22" s="119">
        <f t="shared" si="1"/>
        <v>19</v>
      </c>
      <c r="G22" s="120">
        <v>6.75</v>
      </c>
      <c r="H22" s="121">
        <v>16</v>
      </c>
      <c r="I22" s="122">
        <f t="shared" si="2"/>
        <v>1.5</v>
      </c>
      <c r="J22" s="121"/>
      <c r="K22" s="122" t="str">
        <f t="shared" si="3"/>
        <v/>
      </c>
      <c r="L22" s="121"/>
      <c r="M22" s="122" t="str">
        <f t="shared" si="4"/>
        <v/>
      </c>
      <c r="N22" s="121"/>
      <c r="O22" s="122" t="str">
        <f t="shared" si="5"/>
        <v/>
      </c>
      <c r="P22" s="121"/>
      <c r="Q22" s="122" t="str">
        <f t="shared" si="6"/>
        <v/>
      </c>
      <c r="R22" s="121"/>
      <c r="S22" s="122" t="str">
        <f t="shared" si="7"/>
        <v/>
      </c>
      <c r="T22" s="121"/>
      <c r="U22" s="122" t="str">
        <f t="shared" si="8"/>
        <v/>
      </c>
      <c r="V22" s="121"/>
      <c r="W22" s="122" t="str">
        <f t="shared" si="9"/>
        <v/>
      </c>
    </row>
    <row r="23" spans="1:23" ht="15.9" customHeight="1" x14ac:dyDescent="0.2">
      <c r="A23" s="372">
        <v>20</v>
      </c>
      <c r="B23" s="57" t="s">
        <v>117</v>
      </c>
      <c r="C23" s="58">
        <v>2</v>
      </c>
      <c r="D23" s="126" t="s">
        <v>118</v>
      </c>
      <c r="E23" s="125">
        <f t="shared" si="0"/>
        <v>8.25</v>
      </c>
      <c r="F23" s="119">
        <f t="shared" si="1"/>
        <v>19</v>
      </c>
      <c r="G23" s="120">
        <v>6.75</v>
      </c>
      <c r="H23" s="121">
        <v>16</v>
      </c>
      <c r="I23" s="122">
        <f t="shared" si="2"/>
        <v>1.5</v>
      </c>
      <c r="J23" s="121"/>
      <c r="K23" s="122" t="str">
        <f t="shared" si="3"/>
        <v/>
      </c>
      <c r="L23" s="121"/>
      <c r="M23" s="122" t="str">
        <f t="shared" si="4"/>
        <v/>
      </c>
      <c r="N23" s="121"/>
      <c r="O23" s="122" t="str">
        <f t="shared" si="5"/>
        <v/>
      </c>
      <c r="P23" s="121"/>
      <c r="Q23" s="122" t="str">
        <f t="shared" si="6"/>
        <v/>
      </c>
      <c r="R23" s="121"/>
      <c r="S23" s="122" t="str">
        <f t="shared" si="7"/>
        <v/>
      </c>
      <c r="T23" s="121"/>
      <c r="U23" s="122" t="str">
        <f t="shared" si="8"/>
        <v/>
      </c>
      <c r="V23" s="121"/>
      <c r="W23" s="122" t="str">
        <f t="shared" si="9"/>
        <v/>
      </c>
    </row>
    <row r="24" spans="1:23" ht="15.9" customHeight="1" x14ac:dyDescent="0.2">
      <c r="A24" s="371">
        <v>21</v>
      </c>
      <c r="B24" s="57" t="s">
        <v>465</v>
      </c>
      <c r="C24" s="58">
        <v>1</v>
      </c>
      <c r="D24" s="124" t="s">
        <v>466</v>
      </c>
      <c r="E24" s="125">
        <f t="shared" si="0"/>
        <v>8</v>
      </c>
      <c r="F24" s="119">
        <f t="shared" si="1"/>
        <v>21</v>
      </c>
      <c r="G24" s="120">
        <v>0</v>
      </c>
      <c r="H24" s="121">
        <v>8</v>
      </c>
      <c r="I24" s="122">
        <f t="shared" si="2"/>
        <v>4</v>
      </c>
      <c r="J24" s="121"/>
      <c r="K24" s="122" t="str">
        <f t="shared" si="3"/>
        <v/>
      </c>
      <c r="L24" s="121"/>
      <c r="M24" s="122" t="str">
        <f t="shared" si="4"/>
        <v/>
      </c>
      <c r="N24" s="121"/>
      <c r="O24" s="122"/>
      <c r="P24" s="121">
        <v>2</v>
      </c>
      <c r="Q24" s="122">
        <f t="shared" si="6"/>
        <v>4</v>
      </c>
      <c r="R24" s="121"/>
      <c r="S24" s="122"/>
      <c r="T24" s="121"/>
      <c r="U24" s="122" t="str">
        <f t="shared" si="8"/>
        <v/>
      </c>
      <c r="V24" s="121"/>
      <c r="W24" s="122"/>
    </row>
    <row r="25" spans="1:23" ht="15.9" customHeight="1" x14ac:dyDescent="0.2">
      <c r="A25" s="371">
        <v>22</v>
      </c>
      <c r="B25" s="57" t="s">
        <v>467</v>
      </c>
      <c r="C25" s="58">
        <v>1</v>
      </c>
      <c r="D25" s="124" t="s">
        <v>466</v>
      </c>
      <c r="E25" s="125">
        <f t="shared" si="0"/>
        <v>8</v>
      </c>
      <c r="F25" s="119">
        <f t="shared" si="1"/>
        <v>21</v>
      </c>
      <c r="G25" s="120">
        <v>0</v>
      </c>
      <c r="H25" s="121">
        <v>8</v>
      </c>
      <c r="I25" s="122">
        <f t="shared" si="2"/>
        <v>4</v>
      </c>
      <c r="J25" s="121"/>
      <c r="K25" s="122" t="str">
        <f t="shared" si="3"/>
        <v/>
      </c>
      <c r="L25" s="121"/>
      <c r="M25" s="122" t="str">
        <f t="shared" si="4"/>
        <v/>
      </c>
      <c r="N25" s="121"/>
      <c r="O25" s="122" t="str">
        <f t="shared" ref="O25:O30" si="10">IF(N25="","",VLOOKUP(N25,N$167:O$181,2))</f>
        <v/>
      </c>
      <c r="P25" s="121">
        <v>2</v>
      </c>
      <c r="Q25" s="122">
        <f t="shared" si="6"/>
        <v>4</v>
      </c>
      <c r="R25" s="121"/>
      <c r="S25" s="122" t="str">
        <f t="shared" ref="S25:S58" si="11">IF(R25="","",VLOOKUP(R25,R$167:S$181,2))</f>
        <v/>
      </c>
      <c r="T25" s="121"/>
      <c r="U25" s="122" t="str">
        <f t="shared" si="8"/>
        <v/>
      </c>
      <c r="V25" s="121"/>
      <c r="W25" s="122" t="str">
        <f t="shared" ref="W25:W30" si="12">IF(V25="","",VLOOKUP(V25,V$167:W$181,2))</f>
        <v/>
      </c>
    </row>
    <row r="26" spans="1:23" ht="15.9" customHeight="1" x14ac:dyDescent="0.2">
      <c r="A26" s="372">
        <v>23</v>
      </c>
      <c r="B26" s="57" t="s">
        <v>217</v>
      </c>
      <c r="C26" s="58">
        <v>2</v>
      </c>
      <c r="D26" s="126" t="s">
        <v>94</v>
      </c>
      <c r="E26" s="125">
        <f t="shared" si="0"/>
        <v>7.25</v>
      </c>
      <c r="F26" s="119">
        <f t="shared" si="1"/>
        <v>23</v>
      </c>
      <c r="G26" s="120">
        <v>2.75</v>
      </c>
      <c r="H26" s="121">
        <v>16</v>
      </c>
      <c r="I26" s="122">
        <f t="shared" si="2"/>
        <v>1.5</v>
      </c>
      <c r="J26" s="121"/>
      <c r="K26" s="122" t="str">
        <f t="shared" si="3"/>
        <v/>
      </c>
      <c r="L26" s="121"/>
      <c r="M26" s="122" t="str">
        <f t="shared" si="4"/>
        <v/>
      </c>
      <c r="N26" s="121">
        <v>8</v>
      </c>
      <c r="O26" s="122">
        <f t="shared" si="10"/>
        <v>3</v>
      </c>
      <c r="P26" s="121"/>
      <c r="Q26" s="122" t="str">
        <f t="shared" si="6"/>
        <v/>
      </c>
      <c r="R26" s="121"/>
      <c r="S26" s="122" t="str">
        <f t="shared" si="11"/>
        <v/>
      </c>
      <c r="T26" s="121"/>
      <c r="U26" s="122" t="str">
        <f t="shared" si="8"/>
        <v/>
      </c>
      <c r="V26" s="121"/>
      <c r="W26" s="122" t="str">
        <f t="shared" si="12"/>
        <v/>
      </c>
    </row>
    <row r="27" spans="1:23" ht="15.9" hidden="1" customHeight="1" x14ac:dyDescent="0.2">
      <c r="A27" s="371">
        <v>24</v>
      </c>
      <c r="B27" s="57" t="s">
        <v>131</v>
      </c>
      <c r="C27" s="58">
        <v>3</v>
      </c>
      <c r="D27" s="124" t="s">
        <v>107</v>
      </c>
      <c r="E27" s="125">
        <f t="shared" si="0"/>
        <v>5</v>
      </c>
      <c r="F27" s="119">
        <f t="shared" si="1"/>
        <v>24</v>
      </c>
      <c r="G27" s="120">
        <v>2</v>
      </c>
      <c r="H27" s="121"/>
      <c r="I27" s="122" t="str">
        <f t="shared" si="2"/>
        <v/>
      </c>
      <c r="J27" s="121"/>
      <c r="K27" s="122" t="str">
        <f t="shared" si="3"/>
        <v/>
      </c>
      <c r="L27" s="121"/>
      <c r="M27" s="122" t="str">
        <f t="shared" si="4"/>
        <v/>
      </c>
      <c r="N27" s="121">
        <v>8</v>
      </c>
      <c r="O27" s="122">
        <f t="shared" si="10"/>
        <v>3</v>
      </c>
      <c r="P27" s="121"/>
      <c r="Q27" s="122" t="str">
        <f t="shared" si="6"/>
        <v/>
      </c>
      <c r="R27" s="121"/>
      <c r="S27" s="122" t="str">
        <f t="shared" si="11"/>
        <v/>
      </c>
      <c r="T27" s="121"/>
      <c r="U27" s="122" t="str">
        <f t="shared" si="8"/>
        <v/>
      </c>
      <c r="V27" s="121"/>
      <c r="W27" s="122" t="str">
        <f t="shared" si="12"/>
        <v/>
      </c>
    </row>
    <row r="28" spans="1:23" ht="15.9" hidden="1" customHeight="1" x14ac:dyDescent="0.2">
      <c r="A28" s="371">
        <v>25</v>
      </c>
      <c r="B28" s="57" t="s">
        <v>182</v>
      </c>
      <c r="C28" s="58">
        <v>3</v>
      </c>
      <c r="D28" s="124" t="s">
        <v>107</v>
      </c>
      <c r="E28" s="125">
        <f t="shared" si="0"/>
        <v>5</v>
      </c>
      <c r="F28" s="119">
        <f t="shared" si="1"/>
        <v>24</v>
      </c>
      <c r="G28" s="120">
        <v>2</v>
      </c>
      <c r="H28" s="121"/>
      <c r="I28" s="122" t="str">
        <f t="shared" si="2"/>
        <v/>
      </c>
      <c r="J28" s="121"/>
      <c r="K28" s="122" t="str">
        <f t="shared" si="3"/>
        <v/>
      </c>
      <c r="L28" s="121"/>
      <c r="M28" s="122" t="str">
        <f t="shared" si="4"/>
        <v/>
      </c>
      <c r="N28" s="121">
        <v>8</v>
      </c>
      <c r="O28" s="122">
        <f t="shared" si="10"/>
        <v>3</v>
      </c>
      <c r="P28" s="121"/>
      <c r="Q28" s="122" t="str">
        <f t="shared" si="6"/>
        <v/>
      </c>
      <c r="R28" s="121"/>
      <c r="S28" s="122" t="str">
        <f t="shared" si="11"/>
        <v/>
      </c>
      <c r="T28" s="121"/>
      <c r="U28" s="122" t="str">
        <f t="shared" si="8"/>
        <v/>
      </c>
      <c r="V28" s="121"/>
      <c r="W28" s="122" t="str">
        <f t="shared" si="12"/>
        <v/>
      </c>
    </row>
    <row r="29" spans="1:23" ht="15.9" hidden="1" customHeight="1" x14ac:dyDescent="0.2">
      <c r="A29" s="372">
        <v>26</v>
      </c>
      <c r="B29" s="57" t="s">
        <v>115</v>
      </c>
      <c r="C29" s="58">
        <v>3</v>
      </c>
      <c r="D29" s="124" t="s">
        <v>90</v>
      </c>
      <c r="E29" s="125">
        <f t="shared" si="0"/>
        <v>4.875</v>
      </c>
      <c r="F29" s="119">
        <f t="shared" si="1"/>
        <v>26</v>
      </c>
      <c r="G29" s="120">
        <v>3.375</v>
      </c>
      <c r="H29" s="121">
        <v>16</v>
      </c>
      <c r="I29" s="122">
        <f t="shared" si="2"/>
        <v>1.5</v>
      </c>
      <c r="J29" s="121"/>
      <c r="K29" s="122" t="str">
        <f t="shared" si="3"/>
        <v/>
      </c>
      <c r="L29" s="121"/>
      <c r="M29" s="122" t="str">
        <f t="shared" si="4"/>
        <v/>
      </c>
      <c r="N29" s="121"/>
      <c r="O29" s="122" t="str">
        <f t="shared" si="10"/>
        <v/>
      </c>
      <c r="P29" s="121"/>
      <c r="Q29" s="122" t="str">
        <f t="shared" si="6"/>
        <v/>
      </c>
      <c r="R29" s="121"/>
      <c r="S29" s="122" t="str">
        <f t="shared" si="11"/>
        <v/>
      </c>
      <c r="T29" s="121"/>
      <c r="U29" s="122" t="str">
        <f t="shared" si="8"/>
        <v/>
      </c>
      <c r="V29" s="121"/>
      <c r="W29" s="122" t="str">
        <f t="shared" si="12"/>
        <v/>
      </c>
    </row>
    <row r="30" spans="1:23" ht="15.9" customHeight="1" x14ac:dyDescent="0.2">
      <c r="A30" s="371">
        <v>27</v>
      </c>
      <c r="B30" s="57" t="s">
        <v>109</v>
      </c>
      <c r="C30" s="58">
        <v>2</v>
      </c>
      <c r="D30" s="124" t="s">
        <v>110</v>
      </c>
      <c r="E30" s="125">
        <f t="shared" si="0"/>
        <v>4</v>
      </c>
      <c r="F30" s="119">
        <f t="shared" si="1"/>
        <v>27</v>
      </c>
      <c r="G30" s="120">
        <v>4</v>
      </c>
      <c r="H30" s="121"/>
      <c r="I30" s="122" t="str">
        <f t="shared" si="2"/>
        <v/>
      </c>
      <c r="J30" s="121"/>
      <c r="K30" s="122" t="str">
        <f t="shared" si="3"/>
        <v/>
      </c>
      <c r="L30" s="121"/>
      <c r="M30" s="122" t="str">
        <f t="shared" si="4"/>
        <v/>
      </c>
      <c r="N30" s="121"/>
      <c r="O30" s="122" t="str">
        <f t="shared" si="10"/>
        <v/>
      </c>
      <c r="P30" s="121"/>
      <c r="Q30" s="122" t="str">
        <f t="shared" si="6"/>
        <v/>
      </c>
      <c r="R30" s="121"/>
      <c r="S30" s="122" t="str">
        <f t="shared" si="11"/>
        <v/>
      </c>
      <c r="T30" s="121"/>
      <c r="U30" s="122" t="str">
        <f t="shared" si="8"/>
        <v/>
      </c>
      <c r="V30" s="121"/>
      <c r="W30" s="122" t="str">
        <f t="shared" si="12"/>
        <v/>
      </c>
    </row>
    <row r="31" spans="1:23" ht="15.9" hidden="1" customHeight="1" x14ac:dyDescent="0.2">
      <c r="A31" s="371">
        <v>28</v>
      </c>
      <c r="B31" s="57" t="s">
        <v>425</v>
      </c>
      <c r="C31" s="58"/>
      <c r="D31" s="124" t="s">
        <v>426</v>
      </c>
      <c r="E31" s="125">
        <f t="shared" si="0"/>
        <v>4</v>
      </c>
      <c r="F31" s="119">
        <f t="shared" si="1"/>
        <v>27</v>
      </c>
      <c r="G31" s="120">
        <v>0</v>
      </c>
      <c r="H31" s="121"/>
      <c r="I31" s="122" t="str">
        <f t="shared" si="2"/>
        <v/>
      </c>
      <c r="J31" s="121"/>
      <c r="K31" s="122"/>
      <c r="L31" s="121"/>
      <c r="M31" s="122"/>
      <c r="N31" s="121"/>
      <c r="O31" s="122"/>
      <c r="P31" s="121"/>
      <c r="Q31" s="122"/>
      <c r="R31" s="121">
        <v>1</v>
      </c>
      <c r="S31" s="122">
        <f t="shared" si="11"/>
        <v>4</v>
      </c>
      <c r="T31" s="121"/>
      <c r="U31" s="122" t="str">
        <f t="shared" si="8"/>
        <v/>
      </c>
      <c r="V31" s="121"/>
      <c r="W31" s="122"/>
    </row>
    <row r="32" spans="1:23" ht="15.9" hidden="1" customHeight="1" x14ac:dyDescent="0.2">
      <c r="A32" s="372">
        <v>29</v>
      </c>
      <c r="B32" s="54" t="s">
        <v>433</v>
      </c>
      <c r="C32" s="58"/>
      <c r="D32" s="126" t="s">
        <v>434</v>
      </c>
      <c r="E32" s="125">
        <f t="shared" si="0"/>
        <v>4</v>
      </c>
      <c r="F32" s="119">
        <f t="shared" si="1"/>
        <v>27</v>
      </c>
      <c r="G32" s="120">
        <v>0</v>
      </c>
      <c r="H32" s="121"/>
      <c r="I32" s="122" t="str">
        <f t="shared" si="2"/>
        <v/>
      </c>
      <c r="J32" s="121"/>
      <c r="K32" s="122" t="str">
        <f>IF(J32="","",VLOOKUP(J32,J$167:K$181,2))</f>
        <v/>
      </c>
      <c r="L32" s="121"/>
      <c r="M32" s="122" t="str">
        <f>IF(L32="","",VLOOKUP(L32,L$167:M$181,2))</f>
        <v/>
      </c>
      <c r="N32" s="121"/>
      <c r="O32" s="122" t="str">
        <f>IF(N32="","",VLOOKUP(N32,N$167:O$181,2))</f>
        <v/>
      </c>
      <c r="P32" s="121"/>
      <c r="Q32" s="122" t="str">
        <f t="shared" ref="Q32:Q58" si="13">IF(P32="","",VLOOKUP(P32,P$167:Q$181,2))</f>
        <v/>
      </c>
      <c r="R32" s="121">
        <v>1</v>
      </c>
      <c r="S32" s="122">
        <f t="shared" si="11"/>
        <v>4</v>
      </c>
      <c r="T32" s="121"/>
      <c r="U32" s="122" t="str">
        <f t="shared" si="8"/>
        <v/>
      </c>
      <c r="V32" s="121"/>
      <c r="W32" s="122" t="str">
        <f>IF(V32="","",VLOOKUP(V32,V$167:W$181,2))</f>
        <v/>
      </c>
    </row>
    <row r="33" spans="1:23" ht="15.9" customHeight="1" x14ac:dyDescent="0.2">
      <c r="A33" s="371">
        <v>30</v>
      </c>
      <c r="B33" s="57" t="s">
        <v>468</v>
      </c>
      <c r="C33" s="58">
        <v>1</v>
      </c>
      <c r="D33" s="124" t="s">
        <v>466</v>
      </c>
      <c r="E33" s="125">
        <f t="shared" si="0"/>
        <v>3.5</v>
      </c>
      <c r="F33" s="119">
        <f t="shared" si="1"/>
        <v>30</v>
      </c>
      <c r="G33" s="120">
        <v>0</v>
      </c>
      <c r="H33" s="121">
        <v>16</v>
      </c>
      <c r="I33" s="122">
        <f t="shared" si="2"/>
        <v>1.5</v>
      </c>
      <c r="J33" s="121"/>
      <c r="K33" s="122" t="str">
        <f>IF(J33="","",VLOOKUP(J33,J$167:K$181,2))</f>
        <v/>
      </c>
      <c r="L33" s="121"/>
      <c r="M33" s="122" t="str">
        <f>IF(L33="","",VLOOKUP(L33,L$167:M$181,2))</f>
        <v/>
      </c>
      <c r="N33" s="121"/>
      <c r="O33" s="122" t="str">
        <f>IF(N33="","",VLOOKUP(N33,N$167:O$181,2))</f>
        <v/>
      </c>
      <c r="P33" s="121">
        <v>4</v>
      </c>
      <c r="Q33" s="122">
        <f t="shared" si="13"/>
        <v>2</v>
      </c>
      <c r="R33" s="121"/>
      <c r="S33" s="122" t="str">
        <f t="shared" si="11"/>
        <v/>
      </c>
      <c r="T33" s="121"/>
      <c r="U33" s="122" t="str">
        <f t="shared" si="8"/>
        <v/>
      </c>
      <c r="V33" s="121"/>
      <c r="W33" s="122" t="str">
        <f>IF(V33="","",VLOOKUP(V33,V$167:W$181,2))</f>
        <v/>
      </c>
    </row>
    <row r="34" spans="1:23" ht="15.9" customHeight="1" x14ac:dyDescent="0.2">
      <c r="A34" s="371">
        <v>31</v>
      </c>
      <c r="B34" s="57" t="s">
        <v>469</v>
      </c>
      <c r="C34" s="58">
        <v>1</v>
      </c>
      <c r="D34" s="124" t="s">
        <v>466</v>
      </c>
      <c r="E34" s="125">
        <f t="shared" si="0"/>
        <v>3.5</v>
      </c>
      <c r="F34" s="119">
        <f t="shared" si="1"/>
        <v>30</v>
      </c>
      <c r="G34" s="120">
        <v>0</v>
      </c>
      <c r="H34" s="121">
        <v>16</v>
      </c>
      <c r="I34" s="122">
        <f t="shared" si="2"/>
        <v>1.5</v>
      </c>
      <c r="J34" s="121"/>
      <c r="K34" s="122"/>
      <c r="L34" s="121"/>
      <c r="M34" s="122"/>
      <c r="N34" s="121"/>
      <c r="O34" s="122"/>
      <c r="P34" s="121">
        <v>4</v>
      </c>
      <c r="Q34" s="122">
        <f t="shared" si="13"/>
        <v>2</v>
      </c>
      <c r="R34" s="121"/>
      <c r="S34" s="122" t="str">
        <f t="shared" si="11"/>
        <v/>
      </c>
      <c r="T34" s="121"/>
      <c r="U34" s="122" t="str">
        <f t="shared" si="8"/>
        <v/>
      </c>
      <c r="V34" s="121"/>
      <c r="W34" s="122"/>
    </row>
    <row r="35" spans="1:23" ht="15.9" customHeight="1" x14ac:dyDescent="0.2">
      <c r="A35" s="372">
        <v>32</v>
      </c>
      <c r="B35" s="57" t="s">
        <v>215</v>
      </c>
      <c r="C35" s="58">
        <v>2</v>
      </c>
      <c r="D35" s="124" t="s">
        <v>96</v>
      </c>
      <c r="E35" s="125">
        <f t="shared" si="0"/>
        <v>3.25</v>
      </c>
      <c r="F35" s="119">
        <f t="shared" si="1"/>
        <v>32</v>
      </c>
      <c r="G35" s="120">
        <v>1.75</v>
      </c>
      <c r="H35" s="121">
        <v>16</v>
      </c>
      <c r="I35" s="122">
        <f t="shared" si="2"/>
        <v>1.5</v>
      </c>
      <c r="J35" s="121"/>
      <c r="K35" s="122" t="str">
        <f t="shared" ref="K35:K72" si="14">IF(J35="","",VLOOKUP(J35,J$167:K$181,2))</f>
        <v/>
      </c>
      <c r="L35" s="121"/>
      <c r="M35" s="122" t="str">
        <f t="shared" ref="M35:M72" si="15">IF(L35="","",VLOOKUP(L35,L$167:M$181,2))</f>
        <v/>
      </c>
      <c r="N35" s="121"/>
      <c r="O35" s="122" t="str">
        <f t="shared" ref="O35:O58" si="16">IF(N35="","",VLOOKUP(N35,N$167:O$181,2))</f>
        <v/>
      </c>
      <c r="P35" s="121"/>
      <c r="Q35" s="122" t="str">
        <f t="shared" si="13"/>
        <v/>
      </c>
      <c r="R35" s="121"/>
      <c r="S35" s="122" t="str">
        <f t="shared" si="11"/>
        <v/>
      </c>
      <c r="T35" s="121"/>
      <c r="U35" s="122" t="str">
        <f t="shared" si="8"/>
        <v/>
      </c>
      <c r="V35" s="121"/>
      <c r="W35" s="122" t="str">
        <f t="shared" ref="W35:W58" si="17">IF(V35="","",VLOOKUP(V35,V$167:W$181,2))</f>
        <v/>
      </c>
    </row>
    <row r="36" spans="1:23" ht="15.9" customHeight="1" x14ac:dyDescent="0.2">
      <c r="A36" s="371">
        <v>33</v>
      </c>
      <c r="B36" s="57" t="s">
        <v>331</v>
      </c>
      <c r="C36" s="58">
        <v>1</v>
      </c>
      <c r="D36" s="124"/>
      <c r="E36" s="125">
        <f t="shared" si="0"/>
        <v>3</v>
      </c>
      <c r="F36" s="119">
        <f t="shared" si="1"/>
        <v>33</v>
      </c>
      <c r="G36" s="120">
        <v>3</v>
      </c>
      <c r="H36" s="121"/>
      <c r="I36" s="122"/>
      <c r="J36" s="121"/>
      <c r="K36" s="122" t="str">
        <f t="shared" si="14"/>
        <v/>
      </c>
      <c r="L36" s="121"/>
      <c r="M36" s="122" t="str">
        <f t="shared" si="15"/>
        <v/>
      </c>
      <c r="N36" s="121"/>
      <c r="O36" s="122" t="str">
        <f t="shared" si="16"/>
        <v/>
      </c>
      <c r="P36" s="121"/>
      <c r="Q36" s="122" t="str">
        <f t="shared" si="13"/>
        <v/>
      </c>
      <c r="R36" s="121"/>
      <c r="S36" s="122" t="str">
        <f t="shared" si="11"/>
        <v/>
      </c>
      <c r="T36" s="121"/>
      <c r="U36" s="122" t="str">
        <f t="shared" si="8"/>
        <v/>
      </c>
      <c r="V36" s="121"/>
      <c r="W36" s="122" t="str">
        <f t="shared" si="17"/>
        <v/>
      </c>
    </row>
    <row r="37" spans="1:23" ht="15.9" hidden="1" customHeight="1" x14ac:dyDescent="0.2">
      <c r="A37" s="371">
        <v>34</v>
      </c>
      <c r="B37" s="57" t="s">
        <v>429</v>
      </c>
      <c r="C37" s="3"/>
      <c r="D37" s="126" t="s">
        <v>430</v>
      </c>
      <c r="E37" s="125">
        <f t="shared" si="0"/>
        <v>3</v>
      </c>
      <c r="F37" s="119">
        <f t="shared" si="1"/>
        <v>33</v>
      </c>
      <c r="G37" s="120">
        <v>0</v>
      </c>
      <c r="H37" s="121"/>
      <c r="I37" s="122" t="str">
        <f t="shared" ref="I37:I72" si="18">IF(H37="","",VLOOKUP(H37,H$167:I$181,2))</f>
        <v/>
      </c>
      <c r="J37" s="121"/>
      <c r="K37" s="122" t="str">
        <f t="shared" si="14"/>
        <v/>
      </c>
      <c r="L37" s="121"/>
      <c r="M37" s="122" t="str">
        <f t="shared" si="15"/>
        <v/>
      </c>
      <c r="N37" s="121"/>
      <c r="O37" s="122" t="str">
        <f t="shared" si="16"/>
        <v/>
      </c>
      <c r="P37" s="121"/>
      <c r="Q37" s="122" t="str">
        <f t="shared" si="13"/>
        <v/>
      </c>
      <c r="R37" s="121">
        <v>2</v>
      </c>
      <c r="S37" s="122">
        <f t="shared" si="11"/>
        <v>3</v>
      </c>
      <c r="T37" s="121"/>
      <c r="U37" s="122" t="str">
        <f t="shared" si="8"/>
        <v/>
      </c>
      <c r="V37" s="121"/>
      <c r="W37" s="122" t="str">
        <f t="shared" si="17"/>
        <v/>
      </c>
    </row>
    <row r="38" spans="1:23" ht="15.9" hidden="1" customHeight="1" x14ac:dyDescent="0.2">
      <c r="A38" s="372">
        <v>35</v>
      </c>
      <c r="B38" s="57" t="s">
        <v>431</v>
      </c>
      <c r="C38" s="3"/>
      <c r="D38" s="126" t="s">
        <v>432</v>
      </c>
      <c r="E38" s="125">
        <f t="shared" si="0"/>
        <v>3</v>
      </c>
      <c r="F38" s="119">
        <f t="shared" si="1"/>
        <v>33</v>
      </c>
      <c r="G38" s="120">
        <v>0</v>
      </c>
      <c r="H38" s="121"/>
      <c r="I38" s="122" t="str">
        <f t="shared" si="18"/>
        <v/>
      </c>
      <c r="J38" s="121"/>
      <c r="K38" s="122" t="str">
        <f t="shared" si="14"/>
        <v/>
      </c>
      <c r="L38" s="121"/>
      <c r="M38" s="122" t="str">
        <f t="shared" si="15"/>
        <v/>
      </c>
      <c r="N38" s="121"/>
      <c r="O38" s="122" t="str">
        <f t="shared" si="16"/>
        <v/>
      </c>
      <c r="P38" s="121"/>
      <c r="Q38" s="122" t="str">
        <f t="shared" si="13"/>
        <v/>
      </c>
      <c r="R38" s="121">
        <v>2</v>
      </c>
      <c r="S38" s="122">
        <f t="shared" si="11"/>
        <v>3</v>
      </c>
      <c r="T38" s="121"/>
      <c r="U38" s="122" t="str">
        <f t="shared" si="8"/>
        <v/>
      </c>
      <c r="V38" s="121"/>
      <c r="W38" s="122" t="str">
        <f t="shared" si="17"/>
        <v/>
      </c>
    </row>
    <row r="39" spans="1:23" ht="15.9" customHeight="1" x14ac:dyDescent="0.2">
      <c r="A39" s="371">
        <v>36</v>
      </c>
      <c r="B39" s="57" t="s">
        <v>216</v>
      </c>
      <c r="C39" s="58">
        <v>2</v>
      </c>
      <c r="D39" s="124" t="s">
        <v>113</v>
      </c>
      <c r="E39" s="125">
        <f t="shared" si="0"/>
        <v>2.875</v>
      </c>
      <c r="F39" s="119">
        <f t="shared" si="1"/>
        <v>36</v>
      </c>
      <c r="G39" s="120">
        <v>1.375</v>
      </c>
      <c r="H39" s="121">
        <v>16</v>
      </c>
      <c r="I39" s="122">
        <f t="shared" si="18"/>
        <v>1.5</v>
      </c>
      <c r="J39" s="121"/>
      <c r="K39" s="122" t="str">
        <f t="shared" si="14"/>
        <v/>
      </c>
      <c r="L39" s="121"/>
      <c r="M39" s="122" t="str">
        <f t="shared" si="15"/>
        <v/>
      </c>
      <c r="N39" s="121"/>
      <c r="O39" s="122" t="str">
        <f t="shared" si="16"/>
        <v/>
      </c>
      <c r="P39" s="121"/>
      <c r="Q39" s="122" t="str">
        <f t="shared" si="13"/>
        <v/>
      </c>
      <c r="R39" s="121"/>
      <c r="S39" s="122" t="str">
        <f t="shared" si="11"/>
        <v/>
      </c>
      <c r="T39" s="121"/>
      <c r="U39" s="122" t="str">
        <f t="shared" si="8"/>
        <v/>
      </c>
      <c r="V39" s="121"/>
      <c r="W39" s="122" t="str">
        <f t="shared" si="17"/>
        <v/>
      </c>
    </row>
    <row r="40" spans="1:23" ht="15.9" customHeight="1" x14ac:dyDescent="0.2">
      <c r="A40" s="371">
        <v>37</v>
      </c>
      <c r="B40" s="57" t="s">
        <v>287</v>
      </c>
      <c r="C40" s="58">
        <v>2</v>
      </c>
      <c r="D40" s="124" t="s">
        <v>90</v>
      </c>
      <c r="E40" s="125">
        <f t="shared" si="0"/>
        <v>2.75</v>
      </c>
      <c r="F40" s="119">
        <f t="shared" si="1"/>
        <v>37</v>
      </c>
      <c r="G40" s="120">
        <v>2.75</v>
      </c>
      <c r="H40" s="121"/>
      <c r="I40" s="122" t="str">
        <f t="shared" si="18"/>
        <v/>
      </c>
      <c r="J40" s="121"/>
      <c r="K40" s="122" t="str">
        <f t="shared" si="14"/>
        <v/>
      </c>
      <c r="L40" s="121"/>
      <c r="M40" s="122" t="str">
        <f t="shared" si="15"/>
        <v/>
      </c>
      <c r="N40" s="121"/>
      <c r="O40" s="122" t="str">
        <f t="shared" si="16"/>
        <v/>
      </c>
      <c r="P40" s="121"/>
      <c r="Q40" s="122" t="str">
        <f t="shared" si="13"/>
        <v/>
      </c>
      <c r="R40" s="121"/>
      <c r="S40" s="122" t="str">
        <f t="shared" si="11"/>
        <v/>
      </c>
      <c r="T40" s="121"/>
      <c r="U40" s="122" t="str">
        <f t="shared" si="8"/>
        <v/>
      </c>
      <c r="V40" s="121"/>
      <c r="W40" s="122" t="str">
        <f t="shared" si="17"/>
        <v/>
      </c>
    </row>
    <row r="41" spans="1:23" ht="15.9" hidden="1" customHeight="1" x14ac:dyDescent="0.2">
      <c r="A41" s="372">
        <v>38</v>
      </c>
      <c r="B41" s="57" t="s">
        <v>298</v>
      </c>
      <c r="C41" s="58">
        <v>3</v>
      </c>
      <c r="D41" s="124" t="s">
        <v>122</v>
      </c>
      <c r="E41" s="125">
        <f t="shared" si="0"/>
        <v>2.75</v>
      </c>
      <c r="F41" s="119">
        <f t="shared" si="1"/>
        <v>37</v>
      </c>
      <c r="G41" s="120">
        <v>1.25</v>
      </c>
      <c r="H41" s="121">
        <v>16</v>
      </c>
      <c r="I41" s="122">
        <f t="shared" si="18"/>
        <v>1.5</v>
      </c>
      <c r="J41" s="121"/>
      <c r="K41" s="122" t="str">
        <f t="shared" si="14"/>
        <v/>
      </c>
      <c r="L41" s="121"/>
      <c r="M41" s="122" t="str">
        <f t="shared" si="15"/>
        <v/>
      </c>
      <c r="N41" s="121"/>
      <c r="O41" s="122" t="str">
        <f t="shared" si="16"/>
        <v/>
      </c>
      <c r="P41" s="121"/>
      <c r="Q41" s="122" t="str">
        <f t="shared" si="13"/>
        <v/>
      </c>
      <c r="R41" s="121"/>
      <c r="S41" s="122" t="str">
        <f t="shared" si="11"/>
        <v/>
      </c>
      <c r="T41" s="121"/>
      <c r="U41" s="122" t="str">
        <f t="shared" si="8"/>
        <v/>
      </c>
      <c r="V41" s="121"/>
      <c r="W41" s="122" t="str">
        <f t="shared" si="17"/>
        <v/>
      </c>
    </row>
    <row r="42" spans="1:23" ht="15.9" customHeight="1" x14ac:dyDescent="0.2">
      <c r="A42" s="371">
        <v>39</v>
      </c>
      <c r="B42" s="57" t="s">
        <v>336</v>
      </c>
      <c r="C42" s="58">
        <v>2</v>
      </c>
      <c r="D42" s="126" t="s">
        <v>122</v>
      </c>
      <c r="E42" s="125">
        <f t="shared" si="0"/>
        <v>2.5</v>
      </c>
      <c r="F42" s="119">
        <f t="shared" si="1"/>
        <v>39</v>
      </c>
      <c r="G42" s="120">
        <v>1</v>
      </c>
      <c r="H42" s="121">
        <v>16</v>
      </c>
      <c r="I42" s="122">
        <f t="shared" si="18"/>
        <v>1.5</v>
      </c>
      <c r="J42" s="121"/>
      <c r="K42" s="122" t="str">
        <f t="shared" si="14"/>
        <v/>
      </c>
      <c r="L42" s="121"/>
      <c r="M42" s="122" t="str">
        <f t="shared" si="15"/>
        <v/>
      </c>
      <c r="N42" s="121"/>
      <c r="O42" s="122" t="str">
        <f t="shared" si="16"/>
        <v/>
      </c>
      <c r="P42" s="121"/>
      <c r="Q42" s="122" t="str">
        <f t="shared" si="13"/>
        <v/>
      </c>
      <c r="R42" s="121"/>
      <c r="S42" s="122" t="str">
        <f t="shared" si="11"/>
        <v/>
      </c>
      <c r="T42" s="121"/>
      <c r="U42" s="122" t="str">
        <f t="shared" si="8"/>
        <v/>
      </c>
      <c r="V42" s="121"/>
      <c r="W42" s="122" t="str">
        <f t="shared" si="17"/>
        <v/>
      </c>
    </row>
    <row r="43" spans="1:23" ht="15.9" customHeight="1" x14ac:dyDescent="0.2">
      <c r="A43" s="371">
        <v>40</v>
      </c>
      <c r="B43" s="57" t="s">
        <v>290</v>
      </c>
      <c r="C43" s="58">
        <v>2</v>
      </c>
      <c r="D43" s="124" t="s">
        <v>113</v>
      </c>
      <c r="E43" s="125">
        <f t="shared" si="0"/>
        <v>2.125</v>
      </c>
      <c r="F43" s="119">
        <f t="shared" si="1"/>
        <v>40</v>
      </c>
      <c r="G43" s="120">
        <v>0.625</v>
      </c>
      <c r="H43" s="121">
        <v>16</v>
      </c>
      <c r="I43" s="122">
        <f t="shared" si="18"/>
        <v>1.5</v>
      </c>
      <c r="J43" s="121"/>
      <c r="K43" s="122" t="str">
        <f t="shared" si="14"/>
        <v/>
      </c>
      <c r="L43" s="121"/>
      <c r="M43" s="122" t="str">
        <f t="shared" si="15"/>
        <v/>
      </c>
      <c r="N43" s="121"/>
      <c r="O43" s="122" t="str">
        <f t="shared" si="16"/>
        <v/>
      </c>
      <c r="P43" s="121"/>
      <c r="Q43" s="122" t="str">
        <f t="shared" si="13"/>
        <v/>
      </c>
      <c r="R43" s="121"/>
      <c r="S43" s="122" t="str">
        <f t="shared" si="11"/>
        <v/>
      </c>
      <c r="T43" s="121"/>
      <c r="U43" s="122" t="str">
        <f t="shared" si="8"/>
        <v/>
      </c>
      <c r="V43" s="121"/>
      <c r="W43" s="122" t="str">
        <f t="shared" si="17"/>
        <v/>
      </c>
    </row>
    <row r="44" spans="1:23" ht="15.9" customHeight="1" x14ac:dyDescent="0.2">
      <c r="A44" s="372">
        <v>41</v>
      </c>
      <c r="B44" s="57" t="s">
        <v>136</v>
      </c>
      <c r="C44" s="58">
        <v>1</v>
      </c>
      <c r="D44" s="126" t="s">
        <v>96</v>
      </c>
      <c r="E44" s="125">
        <f t="shared" si="0"/>
        <v>2</v>
      </c>
      <c r="F44" s="119">
        <f t="shared" si="1"/>
        <v>41</v>
      </c>
      <c r="G44" s="120">
        <v>2</v>
      </c>
      <c r="H44" s="121"/>
      <c r="I44" s="122" t="str">
        <f t="shared" si="18"/>
        <v/>
      </c>
      <c r="J44" s="121"/>
      <c r="K44" s="122" t="str">
        <f t="shared" si="14"/>
        <v/>
      </c>
      <c r="L44" s="121"/>
      <c r="M44" s="122" t="str">
        <f t="shared" si="15"/>
        <v/>
      </c>
      <c r="N44" s="121"/>
      <c r="O44" s="122" t="str">
        <f t="shared" si="16"/>
        <v/>
      </c>
      <c r="P44" s="121"/>
      <c r="Q44" s="122" t="str">
        <f t="shared" si="13"/>
        <v/>
      </c>
      <c r="R44" s="121"/>
      <c r="S44" s="122" t="str">
        <f t="shared" si="11"/>
        <v/>
      </c>
      <c r="T44" s="121"/>
      <c r="U44" s="122" t="str">
        <f t="shared" si="8"/>
        <v/>
      </c>
      <c r="V44" s="121"/>
      <c r="W44" s="122" t="str">
        <f t="shared" si="17"/>
        <v/>
      </c>
    </row>
    <row r="45" spans="1:23" ht="15.9" hidden="1" customHeight="1" x14ac:dyDescent="0.2">
      <c r="A45" s="371">
        <v>42</v>
      </c>
      <c r="B45" s="57" t="s">
        <v>167</v>
      </c>
      <c r="C45" s="123">
        <v>3</v>
      </c>
      <c r="D45" s="126" t="s">
        <v>96</v>
      </c>
      <c r="E45" s="125">
        <f t="shared" si="0"/>
        <v>2</v>
      </c>
      <c r="F45" s="119">
        <f t="shared" si="1"/>
        <v>41</v>
      </c>
      <c r="G45" s="120">
        <v>2</v>
      </c>
      <c r="H45" s="121"/>
      <c r="I45" s="122" t="str">
        <f t="shared" si="18"/>
        <v/>
      </c>
      <c r="J45" s="121"/>
      <c r="K45" s="122" t="str">
        <f t="shared" si="14"/>
        <v/>
      </c>
      <c r="L45" s="121"/>
      <c r="M45" s="122" t="str">
        <f t="shared" si="15"/>
        <v/>
      </c>
      <c r="N45" s="121"/>
      <c r="O45" s="122" t="str">
        <f t="shared" si="16"/>
        <v/>
      </c>
      <c r="P45" s="121"/>
      <c r="Q45" s="122" t="str">
        <f t="shared" si="13"/>
        <v/>
      </c>
      <c r="R45" s="121"/>
      <c r="S45" s="122" t="str">
        <f t="shared" si="11"/>
        <v/>
      </c>
      <c r="T45" s="121"/>
      <c r="U45" s="122" t="str">
        <f t="shared" si="8"/>
        <v/>
      </c>
      <c r="V45" s="121"/>
      <c r="W45" s="122" t="str">
        <f t="shared" si="17"/>
        <v/>
      </c>
    </row>
    <row r="46" spans="1:23" ht="15.9" hidden="1" customHeight="1" x14ac:dyDescent="0.2">
      <c r="A46" s="371">
        <v>43</v>
      </c>
      <c r="B46" s="57" t="s">
        <v>168</v>
      </c>
      <c r="C46" s="58">
        <v>3</v>
      </c>
      <c r="D46" s="124" t="s">
        <v>96</v>
      </c>
      <c r="E46" s="125">
        <f t="shared" si="0"/>
        <v>2</v>
      </c>
      <c r="F46" s="119">
        <f t="shared" si="1"/>
        <v>41</v>
      </c>
      <c r="G46" s="120">
        <v>2</v>
      </c>
      <c r="H46" s="121"/>
      <c r="I46" s="122" t="str">
        <f t="shared" si="18"/>
        <v/>
      </c>
      <c r="J46" s="121"/>
      <c r="K46" s="122" t="str">
        <f t="shared" si="14"/>
        <v/>
      </c>
      <c r="L46" s="121"/>
      <c r="M46" s="122" t="str">
        <f t="shared" si="15"/>
        <v/>
      </c>
      <c r="N46" s="121"/>
      <c r="O46" s="122" t="str">
        <f t="shared" si="16"/>
        <v/>
      </c>
      <c r="P46" s="121"/>
      <c r="Q46" s="122" t="str">
        <f t="shared" si="13"/>
        <v/>
      </c>
      <c r="R46" s="121"/>
      <c r="S46" s="122" t="str">
        <f t="shared" si="11"/>
        <v/>
      </c>
      <c r="T46" s="121"/>
      <c r="U46" s="122" t="str">
        <f t="shared" si="8"/>
        <v/>
      </c>
      <c r="V46" s="121"/>
      <c r="W46" s="122" t="str">
        <f t="shared" si="17"/>
        <v/>
      </c>
    </row>
    <row r="47" spans="1:23" ht="15.9" hidden="1" customHeight="1" x14ac:dyDescent="0.2">
      <c r="A47" s="372">
        <v>44</v>
      </c>
      <c r="B47" s="57" t="s">
        <v>190</v>
      </c>
      <c r="C47" s="58">
        <v>3</v>
      </c>
      <c r="D47" s="124" t="s">
        <v>134</v>
      </c>
      <c r="E47" s="125">
        <f t="shared" si="0"/>
        <v>1.75</v>
      </c>
      <c r="F47" s="119">
        <f t="shared" si="1"/>
        <v>44</v>
      </c>
      <c r="G47" s="120">
        <v>1</v>
      </c>
      <c r="H47" s="121">
        <v>24</v>
      </c>
      <c r="I47" s="122">
        <f t="shared" si="18"/>
        <v>0.75</v>
      </c>
      <c r="J47" s="121"/>
      <c r="K47" s="122" t="str">
        <f t="shared" si="14"/>
        <v/>
      </c>
      <c r="L47" s="121"/>
      <c r="M47" s="122" t="str">
        <f t="shared" si="15"/>
        <v/>
      </c>
      <c r="N47" s="121"/>
      <c r="O47" s="122" t="str">
        <f t="shared" si="16"/>
        <v/>
      </c>
      <c r="P47" s="121"/>
      <c r="Q47" s="122" t="str">
        <f t="shared" si="13"/>
        <v/>
      </c>
      <c r="R47" s="121"/>
      <c r="S47" s="122" t="str">
        <f t="shared" si="11"/>
        <v/>
      </c>
      <c r="T47" s="121"/>
      <c r="U47" s="122" t="str">
        <f t="shared" si="8"/>
        <v/>
      </c>
      <c r="V47" s="121"/>
      <c r="W47" s="122" t="str">
        <f t="shared" si="17"/>
        <v/>
      </c>
    </row>
    <row r="48" spans="1:23" ht="15.9" customHeight="1" x14ac:dyDescent="0.2">
      <c r="A48" s="371">
        <v>45</v>
      </c>
      <c r="B48" s="57" t="s">
        <v>297</v>
      </c>
      <c r="C48" s="58">
        <v>2</v>
      </c>
      <c r="D48" s="124" t="s">
        <v>113</v>
      </c>
      <c r="E48" s="125">
        <f t="shared" si="0"/>
        <v>1.625</v>
      </c>
      <c r="F48" s="119">
        <f t="shared" si="1"/>
        <v>45</v>
      </c>
      <c r="G48" s="120">
        <v>0.875</v>
      </c>
      <c r="H48" s="121">
        <v>24</v>
      </c>
      <c r="I48" s="122">
        <f t="shared" si="18"/>
        <v>0.75</v>
      </c>
      <c r="J48" s="121"/>
      <c r="K48" s="122" t="str">
        <f t="shared" si="14"/>
        <v/>
      </c>
      <c r="L48" s="121"/>
      <c r="M48" s="122" t="str">
        <f t="shared" si="15"/>
        <v/>
      </c>
      <c r="N48" s="121"/>
      <c r="O48" s="122" t="str">
        <f t="shared" si="16"/>
        <v/>
      </c>
      <c r="P48" s="121"/>
      <c r="Q48" s="122" t="str">
        <f t="shared" si="13"/>
        <v/>
      </c>
      <c r="R48" s="121"/>
      <c r="S48" s="122" t="str">
        <f t="shared" si="11"/>
        <v/>
      </c>
      <c r="T48" s="121"/>
      <c r="U48" s="122" t="str">
        <f t="shared" si="8"/>
        <v/>
      </c>
      <c r="V48" s="121"/>
      <c r="W48" s="122" t="str">
        <f t="shared" si="17"/>
        <v/>
      </c>
    </row>
    <row r="49" spans="1:23" ht="15.9" hidden="1" customHeight="1" x14ac:dyDescent="0.2">
      <c r="A49" s="371">
        <v>46</v>
      </c>
      <c r="B49" s="57" t="s">
        <v>337</v>
      </c>
      <c r="C49" s="58">
        <v>3</v>
      </c>
      <c r="D49" s="124" t="s">
        <v>134</v>
      </c>
      <c r="E49" s="125">
        <f t="shared" si="0"/>
        <v>1.625</v>
      </c>
      <c r="F49" s="119">
        <f t="shared" si="1"/>
        <v>45</v>
      </c>
      <c r="G49" s="120">
        <v>0.875</v>
      </c>
      <c r="H49" s="121">
        <v>24</v>
      </c>
      <c r="I49" s="122">
        <f t="shared" si="18"/>
        <v>0.75</v>
      </c>
      <c r="J49" s="121"/>
      <c r="K49" s="122" t="str">
        <f t="shared" si="14"/>
        <v/>
      </c>
      <c r="L49" s="121"/>
      <c r="M49" s="122" t="str">
        <f t="shared" si="15"/>
        <v/>
      </c>
      <c r="N49" s="121"/>
      <c r="O49" s="122" t="str">
        <f t="shared" si="16"/>
        <v/>
      </c>
      <c r="P49" s="121"/>
      <c r="Q49" s="122" t="str">
        <f t="shared" si="13"/>
        <v/>
      </c>
      <c r="R49" s="121"/>
      <c r="S49" s="122" t="str">
        <f t="shared" si="11"/>
        <v/>
      </c>
      <c r="T49" s="121"/>
      <c r="U49" s="122" t="str">
        <f t="shared" si="8"/>
        <v/>
      </c>
      <c r="V49" s="121"/>
      <c r="W49" s="122" t="str">
        <f t="shared" si="17"/>
        <v/>
      </c>
    </row>
    <row r="50" spans="1:23" ht="15.9" customHeight="1" x14ac:dyDescent="0.2">
      <c r="A50" s="372">
        <v>47</v>
      </c>
      <c r="B50" s="57" t="s">
        <v>332</v>
      </c>
      <c r="C50" s="58">
        <v>1</v>
      </c>
      <c r="D50" s="124" t="s">
        <v>179</v>
      </c>
      <c r="E50" s="125">
        <f t="shared" si="0"/>
        <v>1.5</v>
      </c>
      <c r="F50" s="119">
        <f t="shared" si="1"/>
        <v>47</v>
      </c>
      <c r="G50" s="120">
        <v>1.5</v>
      </c>
      <c r="H50" s="121"/>
      <c r="I50" s="122" t="str">
        <f t="shared" si="18"/>
        <v/>
      </c>
      <c r="J50" s="121"/>
      <c r="K50" s="122" t="str">
        <f t="shared" si="14"/>
        <v/>
      </c>
      <c r="L50" s="121"/>
      <c r="M50" s="122" t="str">
        <f t="shared" si="15"/>
        <v/>
      </c>
      <c r="N50" s="121"/>
      <c r="O50" s="122" t="str">
        <f t="shared" si="16"/>
        <v/>
      </c>
      <c r="P50" s="121"/>
      <c r="Q50" s="122" t="str">
        <f t="shared" si="13"/>
        <v/>
      </c>
      <c r="R50" s="121"/>
      <c r="S50" s="122" t="str">
        <f t="shared" si="11"/>
        <v/>
      </c>
      <c r="T50" s="121"/>
      <c r="U50" s="122" t="str">
        <f t="shared" si="8"/>
        <v/>
      </c>
      <c r="V50" s="121"/>
      <c r="W50" s="122" t="str">
        <f t="shared" si="17"/>
        <v/>
      </c>
    </row>
    <row r="51" spans="1:23" ht="15.9" customHeight="1" x14ac:dyDescent="0.2">
      <c r="A51" s="371">
        <v>48</v>
      </c>
      <c r="B51" s="57" t="s">
        <v>333</v>
      </c>
      <c r="C51" s="58">
        <v>1</v>
      </c>
      <c r="D51" s="124" t="s">
        <v>96</v>
      </c>
      <c r="E51" s="125">
        <f t="shared" si="0"/>
        <v>1.5</v>
      </c>
      <c r="F51" s="119">
        <f t="shared" si="1"/>
        <v>47</v>
      </c>
      <c r="G51" s="120">
        <v>1.5</v>
      </c>
      <c r="H51" s="121"/>
      <c r="I51" s="122" t="str">
        <f t="shared" si="18"/>
        <v/>
      </c>
      <c r="J51" s="121"/>
      <c r="K51" s="122" t="str">
        <f t="shared" si="14"/>
        <v/>
      </c>
      <c r="L51" s="121"/>
      <c r="M51" s="122" t="str">
        <f t="shared" si="15"/>
        <v/>
      </c>
      <c r="N51" s="121"/>
      <c r="O51" s="122" t="str">
        <f t="shared" si="16"/>
        <v/>
      </c>
      <c r="P51" s="121"/>
      <c r="Q51" s="122" t="str">
        <f t="shared" si="13"/>
        <v/>
      </c>
      <c r="R51" s="121"/>
      <c r="S51" s="122" t="str">
        <f t="shared" si="11"/>
        <v/>
      </c>
      <c r="T51" s="121"/>
      <c r="U51" s="122" t="str">
        <f t="shared" si="8"/>
        <v/>
      </c>
      <c r="V51" s="121"/>
      <c r="W51" s="122" t="str">
        <f t="shared" si="17"/>
        <v/>
      </c>
    </row>
    <row r="52" spans="1:23" ht="15.9" hidden="1" customHeight="1" x14ac:dyDescent="0.2">
      <c r="A52" s="371">
        <v>49</v>
      </c>
      <c r="B52" s="57" t="s">
        <v>183</v>
      </c>
      <c r="C52" s="123">
        <v>3</v>
      </c>
      <c r="D52" s="126" t="s">
        <v>107</v>
      </c>
      <c r="E52" s="125">
        <f t="shared" si="0"/>
        <v>1.5</v>
      </c>
      <c r="F52" s="119">
        <f t="shared" si="1"/>
        <v>47</v>
      </c>
      <c r="G52" s="120">
        <v>1.5</v>
      </c>
      <c r="H52" s="121"/>
      <c r="I52" s="122" t="str">
        <f t="shared" si="18"/>
        <v/>
      </c>
      <c r="J52" s="121"/>
      <c r="K52" s="122" t="str">
        <f t="shared" si="14"/>
        <v/>
      </c>
      <c r="L52" s="121"/>
      <c r="M52" s="122" t="str">
        <f t="shared" si="15"/>
        <v/>
      </c>
      <c r="N52" s="121"/>
      <c r="O52" s="122" t="str">
        <f t="shared" si="16"/>
        <v/>
      </c>
      <c r="P52" s="121"/>
      <c r="Q52" s="122" t="str">
        <f t="shared" si="13"/>
        <v/>
      </c>
      <c r="R52" s="121"/>
      <c r="S52" s="122" t="str">
        <f t="shared" si="11"/>
        <v/>
      </c>
      <c r="T52" s="121"/>
      <c r="U52" s="122" t="str">
        <f t="shared" si="8"/>
        <v/>
      </c>
      <c r="V52" s="121"/>
      <c r="W52" s="122" t="str">
        <f t="shared" si="17"/>
        <v/>
      </c>
    </row>
    <row r="53" spans="1:23" ht="15.9" customHeight="1" x14ac:dyDescent="0.2">
      <c r="A53" s="372">
        <v>50</v>
      </c>
      <c r="B53" s="57" t="s">
        <v>301</v>
      </c>
      <c r="C53" s="58">
        <v>2</v>
      </c>
      <c r="D53" s="124" t="s">
        <v>132</v>
      </c>
      <c r="E53" s="125">
        <f t="shared" si="0"/>
        <v>1.5</v>
      </c>
      <c r="F53" s="119">
        <f t="shared" si="1"/>
        <v>47</v>
      </c>
      <c r="G53" s="120">
        <v>0.75</v>
      </c>
      <c r="H53" s="121">
        <v>24</v>
      </c>
      <c r="I53" s="122">
        <f t="shared" si="18"/>
        <v>0.75</v>
      </c>
      <c r="J53" s="121"/>
      <c r="K53" s="122" t="str">
        <f t="shared" si="14"/>
        <v/>
      </c>
      <c r="L53" s="121"/>
      <c r="M53" s="122" t="str">
        <f t="shared" si="15"/>
        <v/>
      </c>
      <c r="N53" s="121"/>
      <c r="O53" s="122" t="str">
        <f t="shared" si="16"/>
        <v/>
      </c>
      <c r="P53" s="121"/>
      <c r="Q53" s="122" t="str">
        <f t="shared" si="13"/>
        <v/>
      </c>
      <c r="R53" s="121"/>
      <c r="S53" s="122" t="str">
        <f t="shared" si="11"/>
        <v/>
      </c>
      <c r="T53" s="121"/>
      <c r="U53" s="122" t="str">
        <f t="shared" si="8"/>
        <v/>
      </c>
      <c r="V53" s="121"/>
      <c r="W53" s="122" t="str">
        <f t="shared" si="17"/>
        <v/>
      </c>
    </row>
    <row r="54" spans="1:23" ht="15.9" customHeight="1" x14ac:dyDescent="0.2">
      <c r="A54" s="371">
        <v>51</v>
      </c>
      <c r="B54" s="57" t="s">
        <v>470</v>
      </c>
      <c r="C54" s="58">
        <v>1</v>
      </c>
      <c r="D54" s="124" t="s">
        <v>90</v>
      </c>
      <c r="E54" s="125">
        <f t="shared" si="0"/>
        <v>1.5</v>
      </c>
      <c r="F54" s="119">
        <f t="shared" si="1"/>
        <v>47</v>
      </c>
      <c r="G54" s="120">
        <v>0</v>
      </c>
      <c r="H54" s="121">
        <v>16</v>
      </c>
      <c r="I54" s="122">
        <f t="shared" si="18"/>
        <v>1.5</v>
      </c>
      <c r="J54" s="121"/>
      <c r="K54" s="122" t="str">
        <f t="shared" si="14"/>
        <v/>
      </c>
      <c r="L54" s="121"/>
      <c r="M54" s="122" t="str">
        <f t="shared" si="15"/>
        <v/>
      </c>
      <c r="N54" s="121"/>
      <c r="O54" s="122" t="str">
        <f t="shared" si="16"/>
        <v/>
      </c>
      <c r="P54" s="121"/>
      <c r="Q54" s="122" t="str">
        <f t="shared" si="13"/>
        <v/>
      </c>
      <c r="R54" s="121"/>
      <c r="S54" s="122" t="str">
        <f t="shared" si="11"/>
        <v/>
      </c>
      <c r="T54" s="121"/>
      <c r="U54" s="122" t="str">
        <f t="shared" si="8"/>
        <v/>
      </c>
      <c r="V54" s="121"/>
      <c r="W54" s="122" t="str">
        <f t="shared" si="17"/>
        <v/>
      </c>
    </row>
    <row r="55" spans="1:23" ht="15.9" hidden="1" customHeight="1" x14ac:dyDescent="0.2">
      <c r="A55" s="371">
        <v>52</v>
      </c>
      <c r="B55" s="57" t="s">
        <v>437</v>
      </c>
      <c r="C55" s="3"/>
      <c r="D55" s="126" t="s">
        <v>438</v>
      </c>
      <c r="E55" s="125">
        <f t="shared" si="0"/>
        <v>1.5</v>
      </c>
      <c r="F55" s="119">
        <f t="shared" si="1"/>
        <v>47</v>
      </c>
      <c r="G55" s="120">
        <v>0</v>
      </c>
      <c r="H55" s="121"/>
      <c r="I55" s="122" t="str">
        <f t="shared" si="18"/>
        <v/>
      </c>
      <c r="J55" s="121"/>
      <c r="K55" s="122" t="str">
        <f t="shared" si="14"/>
        <v/>
      </c>
      <c r="L55" s="121"/>
      <c r="M55" s="122" t="str">
        <f t="shared" si="15"/>
        <v/>
      </c>
      <c r="N55" s="121"/>
      <c r="O55" s="122" t="str">
        <f t="shared" si="16"/>
        <v/>
      </c>
      <c r="P55" s="121"/>
      <c r="Q55" s="122" t="str">
        <f t="shared" si="13"/>
        <v/>
      </c>
      <c r="R55" s="121">
        <v>3</v>
      </c>
      <c r="S55" s="122">
        <f t="shared" si="11"/>
        <v>1.5</v>
      </c>
      <c r="T55" s="121"/>
      <c r="U55" s="122" t="str">
        <f t="shared" si="8"/>
        <v/>
      </c>
      <c r="V55" s="121"/>
      <c r="W55" s="122" t="str">
        <f t="shared" si="17"/>
        <v/>
      </c>
    </row>
    <row r="56" spans="1:23" ht="15.9" hidden="1" customHeight="1" x14ac:dyDescent="0.2">
      <c r="A56" s="372">
        <v>53</v>
      </c>
      <c r="B56" s="54" t="s">
        <v>443</v>
      </c>
      <c r="C56" s="58"/>
      <c r="D56" s="124" t="s">
        <v>441</v>
      </c>
      <c r="E56" s="125">
        <f t="shared" si="0"/>
        <v>1.5</v>
      </c>
      <c r="F56" s="119">
        <f t="shared" si="1"/>
        <v>47</v>
      </c>
      <c r="G56" s="120">
        <v>0</v>
      </c>
      <c r="H56" s="121"/>
      <c r="I56" s="122" t="str">
        <f t="shared" si="18"/>
        <v/>
      </c>
      <c r="J56" s="121"/>
      <c r="K56" s="122" t="str">
        <f t="shared" si="14"/>
        <v/>
      </c>
      <c r="L56" s="121"/>
      <c r="M56" s="122" t="str">
        <f t="shared" si="15"/>
        <v/>
      </c>
      <c r="N56" s="121"/>
      <c r="O56" s="122" t="str">
        <f t="shared" si="16"/>
        <v/>
      </c>
      <c r="P56" s="121"/>
      <c r="Q56" s="122" t="str">
        <f t="shared" si="13"/>
        <v/>
      </c>
      <c r="R56" s="121">
        <v>3</v>
      </c>
      <c r="S56" s="122">
        <f t="shared" si="11"/>
        <v>1.5</v>
      </c>
      <c r="T56" s="121"/>
      <c r="U56" s="122" t="str">
        <f t="shared" si="8"/>
        <v/>
      </c>
      <c r="V56" s="121"/>
      <c r="W56" s="122" t="str">
        <f t="shared" si="17"/>
        <v/>
      </c>
    </row>
    <row r="57" spans="1:23" ht="15.9" hidden="1" customHeight="1" x14ac:dyDescent="0.2">
      <c r="A57" s="371">
        <v>54</v>
      </c>
      <c r="B57" s="57" t="s">
        <v>295</v>
      </c>
      <c r="C57" s="58">
        <v>3</v>
      </c>
      <c r="D57" s="124" t="s">
        <v>128</v>
      </c>
      <c r="E57" s="125">
        <f t="shared" si="0"/>
        <v>1.375</v>
      </c>
      <c r="F57" s="119">
        <f t="shared" si="1"/>
        <v>54</v>
      </c>
      <c r="G57" s="120">
        <v>0.625</v>
      </c>
      <c r="H57" s="121">
        <v>24</v>
      </c>
      <c r="I57" s="122">
        <f t="shared" si="18"/>
        <v>0.75</v>
      </c>
      <c r="J57" s="121"/>
      <c r="K57" s="122" t="str">
        <f t="shared" si="14"/>
        <v/>
      </c>
      <c r="L57" s="121"/>
      <c r="M57" s="122" t="str">
        <f t="shared" si="15"/>
        <v/>
      </c>
      <c r="N57" s="121"/>
      <c r="O57" s="122" t="str">
        <f t="shared" si="16"/>
        <v/>
      </c>
      <c r="P57" s="121"/>
      <c r="Q57" s="122" t="str">
        <f t="shared" si="13"/>
        <v/>
      </c>
      <c r="R57" s="121"/>
      <c r="S57" s="122" t="str">
        <f t="shared" si="11"/>
        <v/>
      </c>
      <c r="T57" s="121"/>
      <c r="U57" s="122" t="str">
        <f t="shared" si="8"/>
        <v/>
      </c>
      <c r="V57" s="121"/>
      <c r="W57" s="122" t="str">
        <f t="shared" si="17"/>
        <v/>
      </c>
    </row>
    <row r="58" spans="1:23" ht="15.9" customHeight="1" x14ac:dyDescent="0.2">
      <c r="A58" s="371">
        <v>55</v>
      </c>
      <c r="B58" s="59" t="s">
        <v>342</v>
      </c>
      <c r="C58" s="63">
        <v>2</v>
      </c>
      <c r="D58" s="350" t="s">
        <v>94</v>
      </c>
      <c r="E58" s="125">
        <f t="shared" si="0"/>
        <v>1.375</v>
      </c>
      <c r="F58" s="127">
        <f t="shared" si="1"/>
        <v>54</v>
      </c>
      <c r="G58" s="128">
        <v>0.625</v>
      </c>
      <c r="H58" s="129">
        <v>24</v>
      </c>
      <c r="I58" s="130">
        <f t="shared" si="18"/>
        <v>0.75</v>
      </c>
      <c r="J58" s="129"/>
      <c r="K58" s="130" t="str">
        <f t="shared" si="14"/>
        <v/>
      </c>
      <c r="L58" s="129"/>
      <c r="M58" s="130" t="str">
        <f t="shared" si="15"/>
        <v/>
      </c>
      <c r="N58" s="129"/>
      <c r="O58" s="130" t="str">
        <f t="shared" si="16"/>
        <v/>
      </c>
      <c r="P58" s="129"/>
      <c r="Q58" s="130" t="str">
        <f t="shared" si="13"/>
        <v/>
      </c>
      <c r="R58" s="129"/>
      <c r="S58" s="130" t="str">
        <f t="shared" si="11"/>
        <v/>
      </c>
      <c r="T58" s="129"/>
      <c r="U58" s="130" t="str">
        <f t="shared" si="8"/>
        <v/>
      </c>
      <c r="V58" s="129"/>
      <c r="W58" s="130" t="str">
        <f t="shared" si="17"/>
        <v/>
      </c>
    </row>
    <row r="59" spans="1:23" ht="15.9" customHeight="1" x14ac:dyDescent="0.2">
      <c r="A59" s="372">
        <v>56</v>
      </c>
      <c r="B59" s="57" t="s">
        <v>292</v>
      </c>
      <c r="C59" s="58">
        <v>2</v>
      </c>
      <c r="D59" s="124" t="s">
        <v>94</v>
      </c>
      <c r="E59" s="125">
        <f t="shared" si="0"/>
        <v>1.375</v>
      </c>
      <c r="F59" s="119">
        <f t="shared" si="1"/>
        <v>54</v>
      </c>
      <c r="G59" s="120">
        <v>0.625</v>
      </c>
      <c r="H59" s="121">
        <v>24</v>
      </c>
      <c r="I59" s="130">
        <f t="shared" si="18"/>
        <v>0.75</v>
      </c>
      <c r="J59" s="121"/>
      <c r="K59" s="122" t="str">
        <f t="shared" si="14"/>
        <v/>
      </c>
      <c r="L59" s="121"/>
      <c r="M59" s="122" t="str">
        <f t="shared" si="15"/>
        <v/>
      </c>
      <c r="N59" s="121"/>
      <c r="O59" s="122"/>
      <c r="P59" s="121"/>
      <c r="Q59" s="122"/>
      <c r="R59" s="121"/>
      <c r="S59" s="122"/>
      <c r="T59" s="121"/>
      <c r="U59" s="122" t="str">
        <f t="shared" si="8"/>
        <v/>
      </c>
      <c r="V59" s="121"/>
      <c r="W59" s="122"/>
    </row>
    <row r="60" spans="1:23" ht="15.9" hidden="1" customHeight="1" x14ac:dyDescent="0.2">
      <c r="A60" s="371">
        <v>57</v>
      </c>
      <c r="B60" s="57" t="s">
        <v>102</v>
      </c>
      <c r="C60" s="58">
        <v>3</v>
      </c>
      <c r="D60" s="124" t="s">
        <v>103</v>
      </c>
      <c r="E60" s="125">
        <f t="shared" si="0"/>
        <v>1.3125</v>
      </c>
      <c r="F60" s="119">
        <f t="shared" si="1"/>
        <v>57</v>
      </c>
      <c r="G60" s="120">
        <v>1.3125</v>
      </c>
      <c r="H60" s="121"/>
      <c r="I60" s="122" t="str">
        <f t="shared" si="18"/>
        <v/>
      </c>
      <c r="J60" s="121"/>
      <c r="K60" s="122" t="str">
        <f t="shared" si="14"/>
        <v/>
      </c>
      <c r="L60" s="121"/>
      <c r="M60" s="122" t="str">
        <f t="shared" si="15"/>
        <v/>
      </c>
      <c r="N60" s="121"/>
      <c r="O60" s="122" t="str">
        <f>IF(N60="","",VLOOKUP(N60,N$167:O$181,2))</f>
        <v/>
      </c>
      <c r="P60" s="121"/>
      <c r="Q60" s="122" t="str">
        <f>IF(P60="","",VLOOKUP(P60,P$167:Q$181,2))</f>
        <v/>
      </c>
      <c r="R60" s="121"/>
      <c r="S60" s="122" t="str">
        <f>IF(R60="","",VLOOKUP(R60,R$167:S$181,2))</f>
        <v/>
      </c>
      <c r="T60" s="121"/>
      <c r="U60" s="122" t="str">
        <f t="shared" si="8"/>
        <v/>
      </c>
      <c r="V60" s="121"/>
      <c r="W60" s="122" t="str">
        <f>IF(V60="","",VLOOKUP(V60,V$167:W$181,2))</f>
        <v/>
      </c>
    </row>
    <row r="61" spans="1:23" ht="15.9" hidden="1" customHeight="1" x14ac:dyDescent="0.2">
      <c r="A61" s="371">
        <v>58</v>
      </c>
      <c r="B61" s="57" t="s">
        <v>346</v>
      </c>
      <c r="C61" s="58">
        <v>3</v>
      </c>
      <c r="D61" s="124" t="s">
        <v>133</v>
      </c>
      <c r="E61" s="125">
        <f t="shared" si="0"/>
        <v>1.125</v>
      </c>
      <c r="F61" s="119">
        <f t="shared" si="1"/>
        <v>58</v>
      </c>
      <c r="G61" s="120">
        <v>0.375</v>
      </c>
      <c r="H61" s="121">
        <v>24</v>
      </c>
      <c r="I61" s="122">
        <f t="shared" si="18"/>
        <v>0.75</v>
      </c>
      <c r="J61" s="121"/>
      <c r="K61" s="122" t="str">
        <f t="shared" si="14"/>
        <v/>
      </c>
      <c r="L61" s="121"/>
      <c r="M61" s="122" t="str">
        <f t="shared" si="15"/>
        <v/>
      </c>
      <c r="N61" s="121"/>
      <c r="O61" s="122" t="str">
        <f>IF(N61="","",VLOOKUP(N61,N$167:O$181,2))</f>
        <v/>
      </c>
      <c r="P61" s="121"/>
      <c r="Q61" s="122" t="str">
        <f>IF(P61="","",VLOOKUP(P61,P$167:Q$181,2))</f>
        <v/>
      </c>
      <c r="R61" s="121"/>
      <c r="S61" s="122" t="str">
        <f>IF(R61="","",VLOOKUP(R61,R$167:S$181,2))</f>
        <v/>
      </c>
      <c r="T61" s="121"/>
      <c r="U61" s="122" t="str">
        <f t="shared" si="8"/>
        <v/>
      </c>
      <c r="V61" s="121"/>
      <c r="W61" s="122" t="str">
        <f>IF(V61="","",VLOOKUP(V61,V$167:W$181,2))</f>
        <v/>
      </c>
    </row>
    <row r="62" spans="1:23" ht="15.9" hidden="1" customHeight="1" x14ac:dyDescent="0.2">
      <c r="A62" s="372">
        <v>59</v>
      </c>
      <c r="B62" s="57" t="s">
        <v>289</v>
      </c>
      <c r="C62" s="58">
        <v>3</v>
      </c>
      <c r="D62" s="124" t="s">
        <v>133</v>
      </c>
      <c r="E62" s="125">
        <f t="shared" si="0"/>
        <v>1.125</v>
      </c>
      <c r="F62" s="119">
        <f t="shared" si="1"/>
        <v>58</v>
      </c>
      <c r="G62" s="120">
        <v>0.375</v>
      </c>
      <c r="H62" s="121">
        <v>24</v>
      </c>
      <c r="I62" s="122">
        <f t="shared" si="18"/>
        <v>0.75</v>
      </c>
      <c r="J62" s="121"/>
      <c r="K62" s="122" t="str">
        <f t="shared" si="14"/>
        <v/>
      </c>
      <c r="L62" s="121"/>
      <c r="M62" s="122" t="str">
        <f t="shared" si="15"/>
        <v/>
      </c>
      <c r="N62" s="121"/>
      <c r="O62" s="122" t="str">
        <f>IF(N62="","",VLOOKUP(N62,N$167:O$181,2))</f>
        <v/>
      </c>
      <c r="P62" s="121"/>
      <c r="Q62" s="122" t="str">
        <f>IF(P62="","",VLOOKUP(P62,P$167:Q$181,2))</f>
        <v/>
      </c>
      <c r="R62" s="121"/>
      <c r="S62" s="122" t="str">
        <f>IF(R62="","",VLOOKUP(R62,R$167:S$181,2))</f>
        <v/>
      </c>
      <c r="T62" s="121"/>
      <c r="U62" s="122" t="str">
        <f t="shared" si="8"/>
        <v/>
      </c>
      <c r="V62" s="121"/>
      <c r="W62" s="122" t="str">
        <f>IF(V62="","",VLOOKUP(V62,V$167:W$181,2))</f>
        <v/>
      </c>
    </row>
    <row r="63" spans="1:23" ht="15.9" hidden="1" customHeight="1" x14ac:dyDescent="0.2">
      <c r="A63" s="371">
        <v>60</v>
      </c>
      <c r="B63" s="57" t="s">
        <v>334</v>
      </c>
      <c r="C63" s="3">
        <v>3</v>
      </c>
      <c r="D63" s="126" t="s">
        <v>107</v>
      </c>
      <c r="E63" s="125">
        <f t="shared" si="0"/>
        <v>1</v>
      </c>
      <c r="F63" s="119">
        <f t="shared" si="1"/>
        <v>60</v>
      </c>
      <c r="G63" s="120">
        <v>1</v>
      </c>
      <c r="H63" s="121"/>
      <c r="I63" s="122" t="str">
        <f t="shared" si="18"/>
        <v/>
      </c>
      <c r="J63" s="121"/>
      <c r="K63" s="122" t="str">
        <f t="shared" si="14"/>
        <v/>
      </c>
      <c r="L63" s="121"/>
      <c r="M63" s="122" t="str">
        <f t="shared" si="15"/>
        <v/>
      </c>
      <c r="N63" s="121"/>
      <c r="O63" s="122" t="str">
        <f>IF(N63="","",VLOOKUP(N63,N$167:O$181,2))</f>
        <v/>
      </c>
      <c r="P63" s="121"/>
      <c r="Q63" s="122" t="str">
        <f>IF(P63="","",VLOOKUP(P63,P$167:Q$181,2))</f>
        <v/>
      </c>
      <c r="R63" s="121"/>
      <c r="S63" s="122" t="str">
        <f>IF(R63="","",VLOOKUP(R63,R$167:S$181,2))</f>
        <v/>
      </c>
      <c r="T63" s="121"/>
      <c r="U63" s="122" t="str">
        <f t="shared" si="8"/>
        <v/>
      </c>
      <c r="V63" s="121"/>
      <c r="W63" s="122" t="str">
        <f>IF(V63="","",VLOOKUP(V63,V$167:W$181,2))</f>
        <v/>
      </c>
    </row>
    <row r="64" spans="1:23" ht="15.9" customHeight="1" x14ac:dyDescent="0.2">
      <c r="A64" s="371">
        <v>61</v>
      </c>
      <c r="B64" s="57" t="s">
        <v>335</v>
      </c>
      <c r="C64" s="58">
        <v>2</v>
      </c>
      <c r="D64" s="124" t="s">
        <v>110</v>
      </c>
      <c r="E64" s="125">
        <f t="shared" si="0"/>
        <v>1</v>
      </c>
      <c r="F64" s="119">
        <f t="shared" si="1"/>
        <v>60</v>
      </c>
      <c r="G64" s="120">
        <v>1</v>
      </c>
      <c r="H64" s="121"/>
      <c r="I64" s="122" t="str">
        <f t="shared" si="18"/>
        <v/>
      </c>
      <c r="J64" s="121"/>
      <c r="K64" s="122" t="str">
        <f t="shared" si="14"/>
        <v/>
      </c>
      <c r="L64" s="121"/>
      <c r="M64" s="122" t="str">
        <f t="shared" si="15"/>
        <v/>
      </c>
      <c r="N64" s="121"/>
      <c r="O64" s="122" t="str">
        <f>IF(N64="","",VLOOKUP(N64,N$167:O$181,2))</f>
        <v/>
      </c>
      <c r="P64" s="121"/>
      <c r="Q64" s="122" t="str">
        <f>IF(P64="","",VLOOKUP(P64,P$167:Q$181,2))</f>
        <v/>
      </c>
      <c r="R64" s="121"/>
      <c r="S64" s="122" t="str">
        <f>IF(R64="","",VLOOKUP(R64,R$167:S$181,2))</f>
        <v/>
      </c>
      <c r="T64" s="121"/>
      <c r="U64" s="122" t="str">
        <f t="shared" si="8"/>
        <v/>
      </c>
      <c r="V64" s="121"/>
      <c r="W64" s="122" t="str">
        <f>IF(V64="","",VLOOKUP(V64,V$167:W$181,2))</f>
        <v/>
      </c>
    </row>
    <row r="65" spans="1:23" ht="15.9" customHeight="1" x14ac:dyDescent="0.2">
      <c r="A65" s="372">
        <v>62</v>
      </c>
      <c r="B65" s="57" t="s">
        <v>351</v>
      </c>
      <c r="C65" s="58">
        <v>2</v>
      </c>
      <c r="D65" s="124" t="s">
        <v>132</v>
      </c>
      <c r="E65" s="125">
        <f t="shared" si="0"/>
        <v>1</v>
      </c>
      <c r="F65" s="119">
        <f t="shared" si="1"/>
        <v>60</v>
      </c>
      <c r="G65" s="120">
        <v>0.25</v>
      </c>
      <c r="H65" s="121">
        <v>24</v>
      </c>
      <c r="I65" s="122">
        <f t="shared" si="18"/>
        <v>0.75</v>
      </c>
      <c r="J65" s="121"/>
      <c r="K65" s="122" t="str">
        <f t="shared" si="14"/>
        <v/>
      </c>
      <c r="L65" s="121"/>
      <c r="M65" s="122" t="str">
        <f t="shared" si="15"/>
        <v/>
      </c>
      <c r="N65" s="121"/>
      <c r="O65" s="122"/>
      <c r="P65" s="121"/>
      <c r="Q65" s="122"/>
      <c r="R65" s="121"/>
      <c r="S65" s="122"/>
      <c r="T65" s="121"/>
      <c r="U65" s="122" t="str">
        <f t="shared" si="8"/>
        <v/>
      </c>
      <c r="V65" s="121"/>
      <c r="W65" s="122"/>
    </row>
    <row r="66" spans="1:23" ht="15.9" hidden="1" customHeight="1" x14ac:dyDescent="0.2">
      <c r="A66" s="371">
        <v>63</v>
      </c>
      <c r="B66" s="57" t="s">
        <v>360</v>
      </c>
      <c r="C66" s="58">
        <v>3</v>
      </c>
      <c r="D66" s="124" t="s">
        <v>113</v>
      </c>
      <c r="E66" s="125">
        <f t="shared" si="0"/>
        <v>1</v>
      </c>
      <c r="F66" s="119">
        <f t="shared" si="1"/>
        <v>60</v>
      </c>
      <c r="G66" s="120">
        <v>0.25</v>
      </c>
      <c r="H66" s="121">
        <v>24</v>
      </c>
      <c r="I66" s="122">
        <f t="shared" si="18"/>
        <v>0.75</v>
      </c>
      <c r="J66" s="121"/>
      <c r="K66" s="122" t="str">
        <f t="shared" si="14"/>
        <v/>
      </c>
      <c r="L66" s="121"/>
      <c r="M66" s="122" t="str">
        <f t="shared" si="15"/>
        <v/>
      </c>
      <c r="N66" s="121"/>
      <c r="O66" s="122" t="str">
        <f t="shared" ref="O66:O72" si="19">IF(N66="","",VLOOKUP(N66,N$167:O$181,2))</f>
        <v/>
      </c>
      <c r="P66" s="121"/>
      <c r="Q66" s="122" t="str">
        <f t="shared" ref="Q66:Q72" si="20">IF(P66="","",VLOOKUP(P66,P$167:Q$181,2))</f>
        <v/>
      </c>
      <c r="R66" s="121"/>
      <c r="S66" s="122" t="str">
        <f t="shared" ref="S66:S79" si="21">IF(R66="","",VLOOKUP(R66,R$167:S$181,2))</f>
        <v/>
      </c>
      <c r="T66" s="121"/>
      <c r="U66" s="122" t="str">
        <f t="shared" si="8"/>
        <v/>
      </c>
      <c r="V66" s="121"/>
      <c r="W66" s="122" t="str">
        <f t="shared" ref="W66:W72" si="22">IF(V66="","",VLOOKUP(V66,V$167:W$181,2))</f>
        <v/>
      </c>
    </row>
    <row r="67" spans="1:23" ht="15.9" hidden="1" customHeight="1" x14ac:dyDescent="0.2">
      <c r="A67" s="371">
        <v>64</v>
      </c>
      <c r="B67" s="57" t="s">
        <v>471</v>
      </c>
      <c r="C67" s="58"/>
      <c r="D67" s="126" t="s">
        <v>472</v>
      </c>
      <c r="E67" s="125">
        <f t="shared" si="0"/>
        <v>1</v>
      </c>
      <c r="F67" s="119">
        <f t="shared" si="1"/>
        <v>60</v>
      </c>
      <c r="G67" s="120">
        <v>0</v>
      </c>
      <c r="H67" s="121"/>
      <c r="I67" s="122" t="str">
        <f t="shared" si="18"/>
        <v/>
      </c>
      <c r="J67" s="121"/>
      <c r="K67" s="122" t="str">
        <f t="shared" si="14"/>
        <v/>
      </c>
      <c r="L67" s="121"/>
      <c r="M67" s="122" t="str">
        <f t="shared" si="15"/>
        <v/>
      </c>
      <c r="N67" s="121"/>
      <c r="O67" s="122" t="str">
        <f t="shared" si="19"/>
        <v/>
      </c>
      <c r="P67" s="121"/>
      <c r="Q67" s="122" t="str">
        <f t="shared" si="20"/>
        <v/>
      </c>
      <c r="R67" s="121">
        <v>4</v>
      </c>
      <c r="S67" s="122">
        <f t="shared" si="21"/>
        <v>1</v>
      </c>
      <c r="T67" s="121"/>
      <c r="U67" s="122" t="str">
        <f t="shared" si="8"/>
        <v/>
      </c>
      <c r="V67" s="121"/>
      <c r="W67" s="122" t="str">
        <f t="shared" si="22"/>
        <v/>
      </c>
    </row>
    <row r="68" spans="1:23" ht="15.9" hidden="1" customHeight="1" x14ac:dyDescent="0.2">
      <c r="A68" s="372">
        <v>65</v>
      </c>
      <c r="B68" s="57" t="s">
        <v>473</v>
      </c>
      <c r="C68" s="58"/>
      <c r="D68" s="126" t="s">
        <v>472</v>
      </c>
      <c r="E68" s="125">
        <f t="shared" ref="E68:E131" si="23">SUM(G68,I68,K68,M68,O68,Q68,U68,W68,S68,)</f>
        <v>1</v>
      </c>
      <c r="F68" s="119">
        <f t="shared" ref="F68:F131" si="24">RANK(E68,$E$4:$E$164,0)</f>
        <v>60</v>
      </c>
      <c r="G68" s="120">
        <v>0</v>
      </c>
      <c r="H68" s="121"/>
      <c r="I68" s="122" t="str">
        <f t="shared" si="18"/>
        <v/>
      </c>
      <c r="J68" s="121"/>
      <c r="K68" s="122" t="str">
        <f t="shared" si="14"/>
        <v/>
      </c>
      <c r="L68" s="121"/>
      <c r="M68" s="122" t="str">
        <f t="shared" si="15"/>
        <v/>
      </c>
      <c r="N68" s="121"/>
      <c r="O68" s="122" t="str">
        <f t="shared" si="19"/>
        <v/>
      </c>
      <c r="P68" s="121"/>
      <c r="Q68" s="122" t="str">
        <f t="shared" si="20"/>
        <v/>
      </c>
      <c r="R68" s="121">
        <v>4</v>
      </c>
      <c r="S68" s="122">
        <f t="shared" si="21"/>
        <v>1</v>
      </c>
      <c r="T68" s="121"/>
      <c r="U68" s="122" t="str">
        <f t="shared" ref="U68:U131" si="25">IF(T68="","",VLOOKUP(T68,T$167:U$181,2))</f>
        <v/>
      </c>
      <c r="V68" s="121"/>
      <c r="W68" s="122" t="str">
        <f t="shared" si="22"/>
        <v/>
      </c>
    </row>
    <row r="69" spans="1:23" ht="15.9" hidden="1" customHeight="1" x14ac:dyDescent="0.2">
      <c r="A69" s="371">
        <v>66</v>
      </c>
      <c r="B69" s="57" t="s">
        <v>338</v>
      </c>
      <c r="C69" s="58">
        <v>3</v>
      </c>
      <c r="D69" s="124" t="s">
        <v>96</v>
      </c>
      <c r="E69" s="125">
        <f t="shared" si="23"/>
        <v>0.75</v>
      </c>
      <c r="F69" s="119">
        <f t="shared" si="24"/>
        <v>66</v>
      </c>
      <c r="G69" s="120">
        <v>0.75</v>
      </c>
      <c r="H69" s="121"/>
      <c r="I69" s="122" t="str">
        <f t="shared" si="18"/>
        <v/>
      </c>
      <c r="J69" s="121"/>
      <c r="K69" s="122" t="str">
        <f t="shared" si="14"/>
        <v/>
      </c>
      <c r="L69" s="121"/>
      <c r="M69" s="122" t="str">
        <f t="shared" si="15"/>
        <v/>
      </c>
      <c r="N69" s="121"/>
      <c r="O69" s="122" t="str">
        <f t="shared" si="19"/>
        <v/>
      </c>
      <c r="P69" s="121"/>
      <c r="Q69" s="122" t="str">
        <f t="shared" si="20"/>
        <v/>
      </c>
      <c r="R69" s="121"/>
      <c r="S69" s="122" t="str">
        <f t="shared" si="21"/>
        <v/>
      </c>
      <c r="T69" s="121"/>
      <c r="U69" s="122" t="str">
        <f t="shared" si="25"/>
        <v/>
      </c>
      <c r="V69" s="121"/>
      <c r="W69" s="122" t="str">
        <f t="shared" si="22"/>
        <v/>
      </c>
    </row>
    <row r="70" spans="1:23" ht="15.9" hidden="1" customHeight="1" x14ac:dyDescent="0.2">
      <c r="A70" s="371">
        <v>67</v>
      </c>
      <c r="B70" s="57" t="s">
        <v>339</v>
      </c>
      <c r="C70" s="58">
        <v>3</v>
      </c>
      <c r="D70" s="124" t="s">
        <v>106</v>
      </c>
      <c r="E70" s="125">
        <f t="shared" si="23"/>
        <v>0.75</v>
      </c>
      <c r="F70" s="119">
        <f t="shared" si="24"/>
        <v>66</v>
      </c>
      <c r="G70" s="120">
        <v>0.75</v>
      </c>
      <c r="H70" s="121"/>
      <c r="I70" s="122" t="str">
        <f t="shared" si="18"/>
        <v/>
      </c>
      <c r="J70" s="121"/>
      <c r="K70" s="122" t="str">
        <f t="shared" si="14"/>
        <v/>
      </c>
      <c r="L70" s="121"/>
      <c r="M70" s="122" t="str">
        <f t="shared" si="15"/>
        <v/>
      </c>
      <c r="N70" s="121"/>
      <c r="O70" s="122" t="str">
        <f t="shared" si="19"/>
        <v/>
      </c>
      <c r="P70" s="121"/>
      <c r="Q70" s="122" t="str">
        <f t="shared" si="20"/>
        <v/>
      </c>
      <c r="R70" s="121"/>
      <c r="S70" s="122" t="str">
        <f t="shared" si="21"/>
        <v/>
      </c>
      <c r="T70" s="121"/>
      <c r="U70" s="122" t="str">
        <f t="shared" si="25"/>
        <v/>
      </c>
      <c r="V70" s="121"/>
      <c r="W70" s="122" t="str">
        <f t="shared" si="22"/>
        <v/>
      </c>
    </row>
    <row r="71" spans="1:23" ht="15.9" hidden="1" customHeight="1" x14ac:dyDescent="0.2">
      <c r="A71" s="372">
        <v>68</v>
      </c>
      <c r="B71" s="57" t="s">
        <v>340</v>
      </c>
      <c r="C71" s="58">
        <v>3</v>
      </c>
      <c r="D71" s="124" t="s">
        <v>106</v>
      </c>
      <c r="E71" s="125">
        <f t="shared" si="23"/>
        <v>0.75</v>
      </c>
      <c r="F71" s="119">
        <f t="shared" si="24"/>
        <v>66</v>
      </c>
      <c r="G71" s="120">
        <v>0.75</v>
      </c>
      <c r="H71" s="121"/>
      <c r="I71" s="122" t="str">
        <f t="shared" si="18"/>
        <v/>
      </c>
      <c r="J71" s="121"/>
      <c r="K71" s="122" t="str">
        <f t="shared" si="14"/>
        <v/>
      </c>
      <c r="L71" s="121"/>
      <c r="M71" s="122" t="str">
        <f t="shared" si="15"/>
        <v/>
      </c>
      <c r="N71" s="121"/>
      <c r="O71" s="122" t="str">
        <f t="shared" si="19"/>
        <v/>
      </c>
      <c r="P71" s="121"/>
      <c r="Q71" s="122" t="str">
        <f t="shared" si="20"/>
        <v/>
      </c>
      <c r="R71" s="121"/>
      <c r="S71" s="122" t="str">
        <f t="shared" si="21"/>
        <v/>
      </c>
      <c r="T71" s="121"/>
      <c r="U71" s="122" t="str">
        <f t="shared" si="25"/>
        <v/>
      </c>
      <c r="V71" s="121"/>
      <c r="W71" s="122" t="str">
        <f t="shared" si="22"/>
        <v/>
      </c>
    </row>
    <row r="72" spans="1:23" ht="15.9" hidden="1" customHeight="1" x14ac:dyDescent="0.2">
      <c r="A72" s="371">
        <v>69</v>
      </c>
      <c r="B72" s="57" t="s">
        <v>129</v>
      </c>
      <c r="C72" s="58">
        <v>3</v>
      </c>
      <c r="D72" s="124" t="s">
        <v>130</v>
      </c>
      <c r="E72" s="125">
        <f t="shared" si="23"/>
        <v>0.75</v>
      </c>
      <c r="F72" s="119">
        <f t="shared" si="24"/>
        <v>66</v>
      </c>
      <c r="G72" s="120">
        <v>0.75</v>
      </c>
      <c r="H72" s="121"/>
      <c r="I72" s="122" t="str">
        <f t="shared" si="18"/>
        <v/>
      </c>
      <c r="J72" s="121"/>
      <c r="K72" s="122" t="str">
        <f t="shared" si="14"/>
        <v/>
      </c>
      <c r="L72" s="121"/>
      <c r="M72" s="122" t="str">
        <f t="shared" si="15"/>
        <v/>
      </c>
      <c r="N72" s="121"/>
      <c r="O72" s="122" t="str">
        <f t="shared" si="19"/>
        <v/>
      </c>
      <c r="P72" s="121"/>
      <c r="Q72" s="122" t="str">
        <f t="shared" si="20"/>
        <v/>
      </c>
      <c r="R72" s="121"/>
      <c r="S72" s="122" t="str">
        <f t="shared" si="21"/>
        <v/>
      </c>
      <c r="T72" s="121"/>
      <c r="U72" s="122" t="str">
        <f t="shared" si="25"/>
        <v/>
      </c>
      <c r="V72" s="121"/>
      <c r="W72" s="122" t="str">
        <f t="shared" si="22"/>
        <v/>
      </c>
    </row>
    <row r="73" spans="1:23" ht="15.9" hidden="1" customHeight="1" x14ac:dyDescent="0.2">
      <c r="A73" s="371">
        <v>70</v>
      </c>
      <c r="B73" s="57" t="s">
        <v>181</v>
      </c>
      <c r="C73" s="58">
        <v>3</v>
      </c>
      <c r="D73" s="124" t="s">
        <v>130</v>
      </c>
      <c r="E73" s="125">
        <f t="shared" si="23"/>
        <v>0.75</v>
      </c>
      <c r="F73" s="119">
        <f t="shared" si="24"/>
        <v>66</v>
      </c>
      <c r="G73" s="120">
        <v>0.75</v>
      </c>
      <c r="H73" s="121"/>
      <c r="I73" s="122"/>
      <c r="J73" s="121"/>
      <c r="K73" s="122"/>
      <c r="L73" s="121"/>
      <c r="M73" s="122"/>
      <c r="N73" s="121"/>
      <c r="O73" s="122"/>
      <c r="P73" s="121"/>
      <c r="Q73" s="122"/>
      <c r="R73" s="121"/>
      <c r="S73" s="122" t="str">
        <f t="shared" si="21"/>
        <v/>
      </c>
      <c r="T73" s="121"/>
      <c r="U73" s="122" t="str">
        <f t="shared" si="25"/>
        <v/>
      </c>
      <c r="V73" s="121"/>
      <c r="W73" s="122"/>
    </row>
    <row r="74" spans="1:23" ht="15.9" customHeight="1" x14ac:dyDescent="0.2">
      <c r="A74" s="372">
        <v>71</v>
      </c>
      <c r="B74" s="57" t="s">
        <v>180</v>
      </c>
      <c r="C74" s="3">
        <v>2</v>
      </c>
      <c r="D74" s="126" t="s">
        <v>179</v>
      </c>
      <c r="E74" s="125">
        <f t="shared" si="23"/>
        <v>0.75</v>
      </c>
      <c r="F74" s="119">
        <f t="shared" si="24"/>
        <v>66</v>
      </c>
      <c r="G74" s="120">
        <v>0.75</v>
      </c>
      <c r="H74" s="121"/>
      <c r="I74" s="122" t="str">
        <f t="shared" ref="I74:I80" si="26">IF(H74="","",VLOOKUP(H74,H$167:I$181,2))</f>
        <v/>
      </c>
      <c r="J74" s="121"/>
      <c r="K74" s="122" t="str">
        <f t="shared" ref="K74:K80" si="27">IF(J74="","",VLOOKUP(J74,J$167:K$181,2))</f>
        <v/>
      </c>
      <c r="L74" s="121"/>
      <c r="M74" s="122" t="str">
        <f t="shared" ref="M74:M80" si="28">IF(L74="","",VLOOKUP(L74,L$167:M$181,2))</f>
        <v/>
      </c>
      <c r="N74" s="121"/>
      <c r="O74" s="122" t="str">
        <f t="shared" ref="O74:O79" si="29">IF(N74="","",VLOOKUP(N74,N$167:O$181,2))</f>
        <v/>
      </c>
      <c r="P74" s="121"/>
      <c r="Q74" s="122" t="str">
        <f t="shared" ref="Q74:Q79" si="30">IF(P74="","",VLOOKUP(P74,P$167:Q$181,2))</f>
        <v/>
      </c>
      <c r="R74" s="121"/>
      <c r="S74" s="122" t="str">
        <f t="shared" si="21"/>
        <v/>
      </c>
      <c r="T74" s="121"/>
      <c r="U74" s="122" t="str">
        <f t="shared" si="25"/>
        <v/>
      </c>
      <c r="V74" s="121"/>
      <c r="W74" s="122" t="str">
        <f t="shared" ref="W74:W79" si="31">IF(V74="","",VLOOKUP(V74,V$167:W$181,2))</f>
        <v/>
      </c>
    </row>
    <row r="75" spans="1:23" ht="15.9" customHeight="1" x14ac:dyDescent="0.2">
      <c r="A75" s="371">
        <v>72</v>
      </c>
      <c r="B75" s="57" t="s">
        <v>178</v>
      </c>
      <c r="C75" s="3">
        <v>2</v>
      </c>
      <c r="D75" s="126" t="s">
        <v>179</v>
      </c>
      <c r="E75" s="125">
        <f t="shared" si="23"/>
        <v>0.75</v>
      </c>
      <c r="F75" s="119">
        <f t="shared" si="24"/>
        <v>66</v>
      </c>
      <c r="G75" s="120">
        <v>0.75</v>
      </c>
      <c r="H75" s="121"/>
      <c r="I75" s="122" t="str">
        <f t="shared" si="26"/>
        <v/>
      </c>
      <c r="J75" s="121"/>
      <c r="K75" s="122" t="str">
        <f t="shared" si="27"/>
        <v/>
      </c>
      <c r="L75" s="121"/>
      <c r="M75" s="122" t="str">
        <f t="shared" si="28"/>
        <v/>
      </c>
      <c r="N75" s="121"/>
      <c r="O75" s="122" t="str">
        <f t="shared" si="29"/>
        <v/>
      </c>
      <c r="P75" s="121"/>
      <c r="Q75" s="122" t="str">
        <f t="shared" si="30"/>
        <v/>
      </c>
      <c r="R75" s="121"/>
      <c r="S75" s="122" t="str">
        <f t="shared" si="21"/>
        <v/>
      </c>
      <c r="T75" s="121"/>
      <c r="U75" s="122" t="str">
        <f t="shared" si="25"/>
        <v/>
      </c>
      <c r="V75" s="121"/>
      <c r="W75" s="122" t="str">
        <f t="shared" si="31"/>
        <v/>
      </c>
    </row>
    <row r="76" spans="1:23" ht="15.9" hidden="1" customHeight="1" x14ac:dyDescent="0.2">
      <c r="A76" s="371">
        <v>73</v>
      </c>
      <c r="B76" s="57" t="s">
        <v>474</v>
      </c>
      <c r="C76" s="58">
        <v>3</v>
      </c>
      <c r="D76" s="124" t="s">
        <v>475</v>
      </c>
      <c r="E76" s="125">
        <f t="shared" si="23"/>
        <v>0.75</v>
      </c>
      <c r="F76" s="119">
        <f t="shared" si="24"/>
        <v>66</v>
      </c>
      <c r="G76" s="120">
        <v>0</v>
      </c>
      <c r="H76" s="121">
        <v>24</v>
      </c>
      <c r="I76" s="122">
        <f t="shared" si="26"/>
        <v>0.75</v>
      </c>
      <c r="J76" s="121"/>
      <c r="K76" s="122" t="str">
        <f t="shared" si="27"/>
        <v/>
      </c>
      <c r="L76" s="121"/>
      <c r="M76" s="122" t="str">
        <f t="shared" si="28"/>
        <v/>
      </c>
      <c r="N76" s="121"/>
      <c r="O76" s="122" t="str">
        <f t="shared" si="29"/>
        <v/>
      </c>
      <c r="P76" s="121"/>
      <c r="Q76" s="122" t="str">
        <f t="shared" si="30"/>
        <v/>
      </c>
      <c r="R76" s="121"/>
      <c r="S76" s="122" t="str">
        <f t="shared" si="21"/>
        <v/>
      </c>
      <c r="T76" s="121"/>
      <c r="U76" s="122" t="str">
        <f t="shared" si="25"/>
        <v/>
      </c>
      <c r="V76" s="121"/>
      <c r="W76" s="122" t="str">
        <f t="shared" si="31"/>
        <v/>
      </c>
    </row>
    <row r="77" spans="1:23" ht="15.9" hidden="1" customHeight="1" x14ac:dyDescent="0.2">
      <c r="A77" s="372">
        <v>74</v>
      </c>
      <c r="B77" s="57" t="s">
        <v>476</v>
      </c>
      <c r="C77" s="58">
        <v>3</v>
      </c>
      <c r="D77" s="124" t="s">
        <v>475</v>
      </c>
      <c r="E77" s="125">
        <f t="shared" si="23"/>
        <v>0.75</v>
      </c>
      <c r="F77" s="119">
        <f t="shared" si="24"/>
        <v>66</v>
      </c>
      <c r="G77" s="120">
        <v>0</v>
      </c>
      <c r="H77" s="121">
        <v>24</v>
      </c>
      <c r="I77" s="122">
        <f t="shared" si="26"/>
        <v>0.75</v>
      </c>
      <c r="J77" s="121"/>
      <c r="K77" s="122" t="str">
        <f t="shared" si="27"/>
        <v/>
      </c>
      <c r="L77" s="121"/>
      <c r="M77" s="122" t="str">
        <f t="shared" si="28"/>
        <v/>
      </c>
      <c r="N77" s="121"/>
      <c r="O77" s="122" t="str">
        <f t="shared" si="29"/>
        <v/>
      </c>
      <c r="P77" s="121"/>
      <c r="Q77" s="122" t="str">
        <f t="shared" si="30"/>
        <v/>
      </c>
      <c r="R77" s="121"/>
      <c r="S77" s="122" t="str">
        <f t="shared" si="21"/>
        <v/>
      </c>
      <c r="T77" s="121"/>
      <c r="U77" s="122" t="str">
        <f t="shared" si="25"/>
        <v/>
      </c>
      <c r="V77" s="121"/>
      <c r="W77" s="122" t="str">
        <f t="shared" si="31"/>
        <v/>
      </c>
    </row>
    <row r="78" spans="1:23" ht="15.9" customHeight="1" x14ac:dyDescent="0.2">
      <c r="A78" s="371">
        <v>75</v>
      </c>
      <c r="B78" s="57" t="s">
        <v>477</v>
      </c>
      <c r="C78" s="58">
        <v>2</v>
      </c>
      <c r="D78" s="124" t="s">
        <v>478</v>
      </c>
      <c r="E78" s="125">
        <f t="shared" si="23"/>
        <v>0.75</v>
      </c>
      <c r="F78" s="119">
        <f t="shared" si="24"/>
        <v>66</v>
      </c>
      <c r="G78" s="120">
        <v>0</v>
      </c>
      <c r="H78" s="121">
        <v>24</v>
      </c>
      <c r="I78" s="122">
        <f t="shared" si="26"/>
        <v>0.75</v>
      </c>
      <c r="J78" s="121"/>
      <c r="K78" s="122" t="str">
        <f t="shared" si="27"/>
        <v/>
      </c>
      <c r="L78" s="121"/>
      <c r="M78" s="122" t="str">
        <f t="shared" si="28"/>
        <v/>
      </c>
      <c r="N78" s="121"/>
      <c r="O78" s="122" t="str">
        <f t="shared" si="29"/>
        <v/>
      </c>
      <c r="P78" s="121"/>
      <c r="Q78" s="122" t="str">
        <f t="shared" si="30"/>
        <v/>
      </c>
      <c r="R78" s="121"/>
      <c r="S78" s="122" t="str">
        <f t="shared" si="21"/>
        <v/>
      </c>
      <c r="T78" s="121"/>
      <c r="U78" s="122" t="str">
        <f t="shared" si="25"/>
        <v/>
      </c>
      <c r="V78" s="121"/>
      <c r="W78" s="122" t="str">
        <f t="shared" si="31"/>
        <v/>
      </c>
    </row>
    <row r="79" spans="1:23" ht="15.9" hidden="1" customHeight="1" x14ac:dyDescent="0.2">
      <c r="A79" s="371">
        <v>76</v>
      </c>
      <c r="B79" s="57" t="s">
        <v>479</v>
      </c>
      <c r="C79" s="58">
        <v>3</v>
      </c>
      <c r="D79" s="124" t="s">
        <v>480</v>
      </c>
      <c r="E79" s="125">
        <f t="shared" si="23"/>
        <v>0.75</v>
      </c>
      <c r="F79" s="119">
        <f t="shared" si="24"/>
        <v>66</v>
      </c>
      <c r="G79" s="120">
        <v>0</v>
      </c>
      <c r="H79" s="121">
        <v>24</v>
      </c>
      <c r="I79" s="122">
        <f t="shared" si="26"/>
        <v>0.75</v>
      </c>
      <c r="J79" s="121"/>
      <c r="K79" s="122" t="str">
        <f t="shared" si="27"/>
        <v/>
      </c>
      <c r="L79" s="121"/>
      <c r="M79" s="122" t="str">
        <f t="shared" si="28"/>
        <v/>
      </c>
      <c r="N79" s="121"/>
      <c r="O79" s="122" t="str">
        <f t="shared" si="29"/>
        <v/>
      </c>
      <c r="P79" s="121"/>
      <c r="Q79" s="122" t="str">
        <f t="shared" si="30"/>
        <v/>
      </c>
      <c r="R79" s="121"/>
      <c r="S79" s="122" t="str">
        <f t="shared" si="21"/>
        <v/>
      </c>
      <c r="T79" s="121"/>
      <c r="U79" s="122" t="str">
        <f t="shared" si="25"/>
        <v/>
      </c>
      <c r="V79" s="121"/>
      <c r="W79" s="122" t="str">
        <f t="shared" si="31"/>
        <v/>
      </c>
    </row>
    <row r="80" spans="1:23" ht="15.9" hidden="1" customHeight="1" x14ac:dyDescent="0.2">
      <c r="A80" s="372">
        <v>77</v>
      </c>
      <c r="B80" s="57" t="s">
        <v>481</v>
      </c>
      <c r="C80" s="58">
        <v>3</v>
      </c>
      <c r="D80" s="124" t="s">
        <v>480</v>
      </c>
      <c r="E80" s="125">
        <f t="shared" si="23"/>
        <v>0.75</v>
      </c>
      <c r="F80" s="119">
        <f t="shared" si="24"/>
        <v>66</v>
      </c>
      <c r="G80" s="120">
        <v>0</v>
      </c>
      <c r="H80" s="121">
        <v>24</v>
      </c>
      <c r="I80" s="122">
        <f t="shared" si="26"/>
        <v>0.75</v>
      </c>
      <c r="J80" s="121"/>
      <c r="K80" s="122" t="str">
        <f t="shared" si="27"/>
        <v/>
      </c>
      <c r="L80" s="121"/>
      <c r="M80" s="122" t="str">
        <f t="shared" si="28"/>
        <v/>
      </c>
      <c r="N80" s="121"/>
      <c r="O80" s="122"/>
      <c r="P80" s="121"/>
      <c r="Q80" s="122"/>
      <c r="R80" s="121"/>
      <c r="S80" s="122"/>
      <c r="T80" s="121"/>
      <c r="U80" s="122" t="str">
        <f t="shared" si="25"/>
        <v/>
      </c>
      <c r="V80" s="121"/>
      <c r="W80" s="122"/>
    </row>
    <row r="81" spans="1:23" ht="15.9" hidden="1" customHeight="1" x14ac:dyDescent="0.2">
      <c r="A81" s="371">
        <v>78</v>
      </c>
      <c r="B81" s="57" t="s">
        <v>341</v>
      </c>
      <c r="C81" s="58">
        <v>3</v>
      </c>
      <c r="D81" s="124" t="s">
        <v>103</v>
      </c>
      <c r="E81" s="125">
        <f t="shared" si="23"/>
        <v>0.625</v>
      </c>
      <c r="F81" s="119">
        <f t="shared" si="24"/>
        <v>78</v>
      </c>
      <c r="G81" s="120">
        <v>0.625</v>
      </c>
      <c r="H81" s="121"/>
      <c r="I81" s="122"/>
      <c r="J81" s="121"/>
      <c r="K81" s="122"/>
      <c r="L81" s="121"/>
      <c r="M81" s="122"/>
      <c r="N81" s="121"/>
      <c r="O81" s="122"/>
      <c r="P81" s="121"/>
      <c r="Q81" s="122"/>
      <c r="R81" s="121"/>
      <c r="S81" s="122" t="str">
        <f t="shared" ref="S81:S106" si="32">IF(R81="","",VLOOKUP(R81,R$167:S$181,2))</f>
        <v/>
      </c>
      <c r="T81" s="121"/>
      <c r="U81" s="122" t="str">
        <f t="shared" si="25"/>
        <v/>
      </c>
      <c r="V81" s="121"/>
      <c r="W81" s="122"/>
    </row>
    <row r="82" spans="1:23" ht="15.9" hidden="1" customHeight="1" x14ac:dyDescent="0.2">
      <c r="A82" s="371">
        <v>79</v>
      </c>
      <c r="B82" s="57" t="s">
        <v>126</v>
      </c>
      <c r="C82" s="58">
        <v>3</v>
      </c>
      <c r="D82" s="124" t="s">
        <v>108</v>
      </c>
      <c r="E82" s="125">
        <f t="shared" si="23"/>
        <v>0.5625</v>
      </c>
      <c r="F82" s="119">
        <f t="shared" si="24"/>
        <v>79</v>
      </c>
      <c r="G82" s="120">
        <v>0.5625</v>
      </c>
      <c r="H82" s="121"/>
      <c r="I82" s="122" t="str">
        <f>IF(H82="","",VLOOKUP(H82,H$167:I$181,2))</f>
        <v/>
      </c>
      <c r="J82" s="121"/>
      <c r="K82" s="122" t="str">
        <f t="shared" ref="K82:K106" si="33">IF(J82="","",VLOOKUP(J82,J$167:K$181,2))</f>
        <v/>
      </c>
      <c r="L82" s="121"/>
      <c r="M82" s="122" t="str">
        <f t="shared" ref="M82:M106" si="34">IF(L82="","",VLOOKUP(L82,L$167:M$181,2))</f>
        <v/>
      </c>
      <c r="N82" s="121"/>
      <c r="O82" s="122" t="str">
        <f t="shared" ref="O82:O106" si="35">IF(N82="","",VLOOKUP(N82,N$167:O$181,2))</f>
        <v/>
      </c>
      <c r="P82" s="121"/>
      <c r="Q82" s="122" t="str">
        <f t="shared" ref="Q82:Q106" si="36">IF(P82="","",VLOOKUP(P82,P$167:Q$181,2))</f>
        <v/>
      </c>
      <c r="R82" s="121"/>
      <c r="S82" s="122" t="str">
        <f t="shared" si="32"/>
        <v/>
      </c>
      <c r="T82" s="121"/>
      <c r="U82" s="122" t="str">
        <f t="shared" si="25"/>
        <v/>
      </c>
      <c r="V82" s="121"/>
      <c r="W82" s="122" t="str">
        <f t="shared" ref="W82:W106" si="37">IF(V82="","",VLOOKUP(V82,V$167:W$181,2))</f>
        <v/>
      </c>
    </row>
    <row r="83" spans="1:23" ht="15.9" hidden="1" customHeight="1" x14ac:dyDescent="0.2">
      <c r="A83" s="372">
        <v>80</v>
      </c>
      <c r="B83" s="57" t="s">
        <v>343</v>
      </c>
      <c r="C83" s="58">
        <v>3</v>
      </c>
      <c r="D83" s="126" t="s">
        <v>122</v>
      </c>
      <c r="E83" s="125">
        <f t="shared" si="23"/>
        <v>0.5</v>
      </c>
      <c r="F83" s="119">
        <f t="shared" si="24"/>
        <v>80</v>
      </c>
      <c r="G83" s="120">
        <v>0.5</v>
      </c>
      <c r="H83" s="121"/>
      <c r="I83" s="122" t="str">
        <f>IF(H83="","",VLOOKUP(H83,H$167:I$181,2))</f>
        <v/>
      </c>
      <c r="J83" s="121"/>
      <c r="K83" s="122" t="str">
        <f t="shared" si="33"/>
        <v/>
      </c>
      <c r="L83" s="121"/>
      <c r="M83" s="122" t="str">
        <f t="shared" si="34"/>
        <v/>
      </c>
      <c r="N83" s="121"/>
      <c r="O83" s="122" t="str">
        <f t="shared" si="35"/>
        <v/>
      </c>
      <c r="P83" s="121"/>
      <c r="Q83" s="122" t="str">
        <f t="shared" si="36"/>
        <v/>
      </c>
      <c r="R83" s="121"/>
      <c r="S83" s="122" t="str">
        <f t="shared" si="32"/>
        <v/>
      </c>
      <c r="T83" s="121"/>
      <c r="U83" s="122" t="str">
        <f t="shared" si="25"/>
        <v/>
      </c>
      <c r="V83" s="121"/>
      <c r="W83" s="122" t="str">
        <f t="shared" si="37"/>
        <v/>
      </c>
    </row>
    <row r="84" spans="1:23" ht="15.9" hidden="1" customHeight="1" x14ac:dyDescent="0.2">
      <c r="A84" s="371">
        <v>81</v>
      </c>
      <c r="B84" s="57" t="s">
        <v>344</v>
      </c>
      <c r="C84" s="58">
        <v>3</v>
      </c>
      <c r="D84" s="126" t="s">
        <v>132</v>
      </c>
      <c r="E84" s="125">
        <f t="shared" si="23"/>
        <v>0.5</v>
      </c>
      <c r="F84" s="119">
        <f t="shared" si="24"/>
        <v>80</v>
      </c>
      <c r="G84" s="120">
        <v>0.5</v>
      </c>
      <c r="H84" s="121"/>
      <c r="I84" s="122" t="str">
        <f>IF(H84="","",VLOOKUP(H84,H$167:I$181,2))</f>
        <v/>
      </c>
      <c r="J84" s="121"/>
      <c r="K84" s="122" t="str">
        <f t="shared" si="33"/>
        <v/>
      </c>
      <c r="L84" s="121"/>
      <c r="M84" s="122" t="str">
        <f t="shared" si="34"/>
        <v/>
      </c>
      <c r="N84" s="121"/>
      <c r="O84" s="122" t="str">
        <f t="shared" si="35"/>
        <v/>
      </c>
      <c r="P84" s="121"/>
      <c r="Q84" s="122" t="str">
        <f t="shared" si="36"/>
        <v/>
      </c>
      <c r="R84" s="121"/>
      <c r="S84" s="122" t="str">
        <f t="shared" si="32"/>
        <v/>
      </c>
      <c r="T84" s="121"/>
      <c r="U84" s="122" t="str">
        <f t="shared" si="25"/>
        <v/>
      </c>
      <c r="V84" s="121"/>
      <c r="W84" s="122" t="str">
        <f t="shared" si="37"/>
        <v/>
      </c>
    </row>
    <row r="85" spans="1:23" ht="15.9" customHeight="1" x14ac:dyDescent="0.2">
      <c r="A85" s="371">
        <v>82</v>
      </c>
      <c r="B85" s="57" t="s">
        <v>482</v>
      </c>
      <c r="C85" s="58">
        <v>2</v>
      </c>
      <c r="D85" s="126" t="s">
        <v>107</v>
      </c>
      <c r="E85" s="125">
        <f t="shared" si="23"/>
        <v>0.5</v>
      </c>
      <c r="F85" s="119">
        <f t="shared" si="24"/>
        <v>80</v>
      </c>
      <c r="G85" s="120">
        <v>0.5</v>
      </c>
      <c r="H85" s="121"/>
      <c r="I85" s="122" t="str">
        <f>IF(H85="","",VLOOKUP(H85,H$167:I$181,2))</f>
        <v/>
      </c>
      <c r="J85" s="121"/>
      <c r="K85" s="122" t="str">
        <f t="shared" si="33"/>
        <v/>
      </c>
      <c r="L85" s="121"/>
      <c r="M85" s="122" t="str">
        <f t="shared" si="34"/>
        <v/>
      </c>
      <c r="N85" s="121"/>
      <c r="O85" s="122" t="str">
        <f t="shared" si="35"/>
        <v/>
      </c>
      <c r="P85" s="121"/>
      <c r="Q85" s="122" t="str">
        <f t="shared" si="36"/>
        <v/>
      </c>
      <c r="R85" s="121"/>
      <c r="S85" s="122" t="str">
        <f t="shared" si="32"/>
        <v/>
      </c>
      <c r="T85" s="121"/>
      <c r="U85" s="122" t="str">
        <f t="shared" si="25"/>
        <v/>
      </c>
      <c r="V85" s="121"/>
      <c r="W85" s="122" t="str">
        <f t="shared" si="37"/>
        <v/>
      </c>
    </row>
    <row r="86" spans="1:23" ht="15.9" customHeight="1" x14ac:dyDescent="0.2">
      <c r="A86" s="372">
        <v>83</v>
      </c>
      <c r="B86" s="57" t="s">
        <v>307</v>
      </c>
      <c r="C86" s="58">
        <v>2</v>
      </c>
      <c r="D86" s="126" t="s">
        <v>107</v>
      </c>
      <c r="E86" s="125">
        <f t="shared" si="23"/>
        <v>0.5</v>
      </c>
      <c r="F86" s="119">
        <f t="shared" si="24"/>
        <v>80</v>
      </c>
      <c r="G86" s="120">
        <v>0.5</v>
      </c>
      <c r="H86" s="121"/>
      <c r="I86" s="122"/>
      <c r="J86" s="121"/>
      <c r="K86" s="122" t="str">
        <f t="shared" si="33"/>
        <v/>
      </c>
      <c r="L86" s="121"/>
      <c r="M86" s="122" t="str">
        <f t="shared" si="34"/>
        <v/>
      </c>
      <c r="N86" s="121"/>
      <c r="O86" s="122" t="str">
        <f t="shared" si="35"/>
        <v/>
      </c>
      <c r="P86" s="121"/>
      <c r="Q86" s="122" t="str">
        <f t="shared" si="36"/>
        <v/>
      </c>
      <c r="R86" s="121"/>
      <c r="S86" s="122" t="str">
        <f t="shared" si="32"/>
        <v/>
      </c>
      <c r="T86" s="121"/>
      <c r="U86" s="122" t="str">
        <f t="shared" si="25"/>
        <v/>
      </c>
      <c r="V86" s="121"/>
      <c r="W86" s="122" t="str">
        <f t="shared" si="37"/>
        <v/>
      </c>
    </row>
    <row r="87" spans="1:23" ht="15.9" hidden="1" customHeight="1" x14ac:dyDescent="0.2">
      <c r="A87" s="371">
        <v>84</v>
      </c>
      <c r="B87" s="57" t="s">
        <v>345</v>
      </c>
      <c r="C87" s="58">
        <v>3</v>
      </c>
      <c r="D87" s="124" t="s">
        <v>330</v>
      </c>
      <c r="E87" s="125">
        <f t="shared" si="23"/>
        <v>0.5</v>
      </c>
      <c r="F87" s="119">
        <f t="shared" si="24"/>
        <v>80</v>
      </c>
      <c r="G87" s="120">
        <v>0.5</v>
      </c>
      <c r="H87" s="121"/>
      <c r="I87" s="122"/>
      <c r="J87" s="121"/>
      <c r="K87" s="122" t="str">
        <f t="shared" si="33"/>
        <v/>
      </c>
      <c r="L87" s="121"/>
      <c r="M87" s="122" t="str">
        <f t="shared" si="34"/>
        <v/>
      </c>
      <c r="N87" s="121"/>
      <c r="O87" s="122" t="str">
        <f t="shared" si="35"/>
        <v/>
      </c>
      <c r="P87" s="121"/>
      <c r="Q87" s="122" t="str">
        <f t="shared" si="36"/>
        <v/>
      </c>
      <c r="R87" s="121"/>
      <c r="S87" s="122" t="str">
        <f t="shared" si="32"/>
        <v/>
      </c>
      <c r="T87" s="121"/>
      <c r="U87" s="122" t="str">
        <f t="shared" si="25"/>
        <v/>
      </c>
      <c r="V87" s="121"/>
      <c r="W87" s="122" t="str">
        <f t="shared" si="37"/>
        <v/>
      </c>
    </row>
    <row r="88" spans="1:23" ht="15.9" hidden="1" customHeight="1" x14ac:dyDescent="0.2">
      <c r="A88" s="371">
        <v>85</v>
      </c>
      <c r="B88" s="57" t="s">
        <v>189</v>
      </c>
      <c r="C88" s="58">
        <v>3</v>
      </c>
      <c r="D88" s="124" t="s">
        <v>125</v>
      </c>
      <c r="E88" s="125">
        <f t="shared" si="23"/>
        <v>0.375</v>
      </c>
      <c r="F88" s="119">
        <f t="shared" si="24"/>
        <v>85</v>
      </c>
      <c r="G88" s="120">
        <v>0.375</v>
      </c>
      <c r="H88" s="121"/>
      <c r="I88" s="122"/>
      <c r="J88" s="121"/>
      <c r="K88" s="122" t="str">
        <f t="shared" si="33"/>
        <v/>
      </c>
      <c r="L88" s="121"/>
      <c r="M88" s="122" t="str">
        <f t="shared" si="34"/>
        <v/>
      </c>
      <c r="N88" s="121"/>
      <c r="O88" s="122" t="str">
        <f t="shared" si="35"/>
        <v/>
      </c>
      <c r="P88" s="121"/>
      <c r="Q88" s="122" t="str">
        <f t="shared" si="36"/>
        <v/>
      </c>
      <c r="R88" s="121"/>
      <c r="S88" s="122" t="str">
        <f t="shared" si="32"/>
        <v/>
      </c>
      <c r="T88" s="121"/>
      <c r="U88" s="122" t="str">
        <f t="shared" si="25"/>
        <v/>
      </c>
      <c r="V88" s="121"/>
      <c r="W88" s="122" t="str">
        <f t="shared" si="37"/>
        <v/>
      </c>
    </row>
    <row r="89" spans="1:23" ht="15.9" hidden="1" customHeight="1" x14ac:dyDescent="0.2">
      <c r="A89" s="372">
        <v>86</v>
      </c>
      <c r="B89" s="57" t="s">
        <v>188</v>
      </c>
      <c r="C89" s="58">
        <v>3</v>
      </c>
      <c r="D89" s="124" t="s">
        <v>125</v>
      </c>
      <c r="E89" s="125">
        <f t="shared" si="23"/>
        <v>0.375</v>
      </c>
      <c r="F89" s="119">
        <f t="shared" si="24"/>
        <v>85</v>
      </c>
      <c r="G89" s="120">
        <v>0.375</v>
      </c>
      <c r="H89" s="121"/>
      <c r="I89" s="122" t="str">
        <f t="shared" ref="I89:I96" si="38">IF(H89="","",VLOOKUP(H89,H$167:I$181,2))</f>
        <v/>
      </c>
      <c r="J89" s="121"/>
      <c r="K89" s="122" t="str">
        <f t="shared" si="33"/>
        <v/>
      </c>
      <c r="L89" s="121"/>
      <c r="M89" s="122" t="str">
        <f t="shared" si="34"/>
        <v/>
      </c>
      <c r="N89" s="121"/>
      <c r="O89" s="122" t="str">
        <f t="shared" si="35"/>
        <v/>
      </c>
      <c r="P89" s="121"/>
      <c r="Q89" s="122" t="str">
        <f t="shared" si="36"/>
        <v/>
      </c>
      <c r="R89" s="121"/>
      <c r="S89" s="122" t="str">
        <f t="shared" si="32"/>
        <v/>
      </c>
      <c r="T89" s="121"/>
      <c r="U89" s="122" t="str">
        <f t="shared" si="25"/>
        <v/>
      </c>
      <c r="V89" s="121"/>
      <c r="W89" s="122" t="str">
        <f t="shared" si="37"/>
        <v/>
      </c>
    </row>
    <row r="90" spans="1:23" ht="15.9" customHeight="1" x14ac:dyDescent="0.2">
      <c r="A90" s="371">
        <v>87</v>
      </c>
      <c r="B90" s="57" t="s">
        <v>347</v>
      </c>
      <c r="C90" s="58">
        <v>2</v>
      </c>
      <c r="D90" s="124" t="s">
        <v>113</v>
      </c>
      <c r="E90" s="125">
        <f t="shared" si="23"/>
        <v>0.375</v>
      </c>
      <c r="F90" s="119">
        <f t="shared" si="24"/>
        <v>85</v>
      </c>
      <c r="G90" s="120">
        <v>0.375</v>
      </c>
      <c r="H90" s="121"/>
      <c r="I90" s="122" t="str">
        <f t="shared" si="38"/>
        <v/>
      </c>
      <c r="J90" s="121"/>
      <c r="K90" s="122" t="str">
        <f t="shared" si="33"/>
        <v/>
      </c>
      <c r="L90" s="121"/>
      <c r="M90" s="122" t="str">
        <f t="shared" si="34"/>
        <v/>
      </c>
      <c r="N90" s="121"/>
      <c r="O90" s="122" t="str">
        <f t="shared" si="35"/>
        <v/>
      </c>
      <c r="P90" s="121"/>
      <c r="Q90" s="122" t="str">
        <f t="shared" si="36"/>
        <v/>
      </c>
      <c r="R90" s="121"/>
      <c r="S90" s="122" t="str">
        <f t="shared" si="32"/>
        <v/>
      </c>
      <c r="T90" s="121"/>
      <c r="U90" s="122" t="str">
        <f t="shared" si="25"/>
        <v/>
      </c>
      <c r="V90" s="121"/>
      <c r="W90" s="122" t="str">
        <f t="shared" si="37"/>
        <v/>
      </c>
    </row>
    <row r="91" spans="1:23" ht="15.9" hidden="1" customHeight="1" x14ac:dyDescent="0.2">
      <c r="A91" s="371">
        <v>88</v>
      </c>
      <c r="B91" s="57" t="s">
        <v>348</v>
      </c>
      <c r="C91" s="58">
        <v>3</v>
      </c>
      <c r="D91" s="124" t="s">
        <v>113</v>
      </c>
      <c r="E91" s="125">
        <f t="shared" si="23"/>
        <v>0.375</v>
      </c>
      <c r="F91" s="119">
        <f t="shared" si="24"/>
        <v>85</v>
      </c>
      <c r="G91" s="120">
        <v>0.375</v>
      </c>
      <c r="H91" s="121"/>
      <c r="I91" s="122" t="str">
        <f t="shared" si="38"/>
        <v/>
      </c>
      <c r="J91" s="121"/>
      <c r="K91" s="122" t="str">
        <f t="shared" si="33"/>
        <v/>
      </c>
      <c r="L91" s="121"/>
      <c r="M91" s="122" t="str">
        <f t="shared" si="34"/>
        <v/>
      </c>
      <c r="N91" s="121"/>
      <c r="O91" s="122" t="str">
        <f t="shared" si="35"/>
        <v/>
      </c>
      <c r="P91" s="121"/>
      <c r="Q91" s="122" t="str">
        <f t="shared" si="36"/>
        <v/>
      </c>
      <c r="R91" s="121"/>
      <c r="S91" s="122" t="str">
        <f t="shared" si="32"/>
        <v/>
      </c>
      <c r="T91" s="121"/>
      <c r="U91" s="122" t="str">
        <f t="shared" si="25"/>
        <v/>
      </c>
      <c r="V91" s="121"/>
      <c r="W91" s="122" t="str">
        <f t="shared" si="37"/>
        <v/>
      </c>
    </row>
    <row r="92" spans="1:23" ht="15.9" customHeight="1" x14ac:dyDescent="0.2">
      <c r="A92" s="372">
        <v>89</v>
      </c>
      <c r="B92" s="57" t="s">
        <v>349</v>
      </c>
      <c r="C92" s="58">
        <v>2</v>
      </c>
      <c r="D92" s="124" t="s">
        <v>113</v>
      </c>
      <c r="E92" s="125">
        <f t="shared" si="23"/>
        <v>0.375</v>
      </c>
      <c r="F92" s="119">
        <f t="shared" si="24"/>
        <v>85</v>
      </c>
      <c r="G92" s="120">
        <v>0.375</v>
      </c>
      <c r="H92" s="121"/>
      <c r="I92" s="122" t="str">
        <f t="shared" si="38"/>
        <v/>
      </c>
      <c r="J92" s="121"/>
      <c r="K92" s="122" t="str">
        <f t="shared" si="33"/>
        <v/>
      </c>
      <c r="L92" s="121"/>
      <c r="M92" s="122" t="str">
        <f t="shared" si="34"/>
        <v/>
      </c>
      <c r="N92" s="121"/>
      <c r="O92" s="122" t="str">
        <f t="shared" si="35"/>
        <v/>
      </c>
      <c r="P92" s="121"/>
      <c r="Q92" s="122" t="str">
        <f t="shared" si="36"/>
        <v/>
      </c>
      <c r="R92" s="121"/>
      <c r="S92" s="122" t="str">
        <f t="shared" si="32"/>
        <v/>
      </c>
      <c r="T92" s="121"/>
      <c r="U92" s="122" t="str">
        <f t="shared" si="25"/>
        <v/>
      </c>
      <c r="V92" s="121"/>
      <c r="W92" s="122" t="str">
        <f t="shared" si="37"/>
        <v/>
      </c>
    </row>
    <row r="93" spans="1:23" ht="15.9" hidden="1" customHeight="1" x14ac:dyDescent="0.2">
      <c r="A93" s="371">
        <v>90</v>
      </c>
      <c r="B93" s="57" t="s">
        <v>350</v>
      </c>
      <c r="C93" s="58">
        <v>3</v>
      </c>
      <c r="D93" s="124" t="s">
        <v>128</v>
      </c>
      <c r="E93" s="125">
        <f t="shared" si="23"/>
        <v>0.375</v>
      </c>
      <c r="F93" s="119">
        <f t="shared" si="24"/>
        <v>85</v>
      </c>
      <c r="G93" s="120">
        <v>0.375</v>
      </c>
      <c r="H93" s="121"/>
      <c r="I93" s="122" t="str">
        <f t="shared" si="38"/>
        <v/>
      </c>
      <c r="J93" s="121"/>
      <c r="K93" s="122" t="str">
        <f t="shared" si="33"/>
        <v/>
      </c>
      <c r="L93" s="121"/>
      <c r="M93" s="122" t="str">
        <f t="shared" si="34"/>
        <v/>
      </c>
      <c r="N93" s="121"/>
      <c r="O93" s="122" t="str">
        <f t="shared" si="35"/>
        <v/>
      </c>
      <c r="P93" s="121"/>
      <c r="Q93" s="122" t="str">
        <f t="shared" si="36"/>
        <v/>
      </c>
      <c r="R93" s="121"/>
      <c r="S93" s="122" t="str">
        <f t="shared" si="32"/>
        <v/>
      </c>
      <c r="T93" s="121"/>
      <c r="U93" s="122" t="str">
        <f t="shared" si="25"/>
        <v/>
      </c>
      <c r="V93" s="121"/>
      <c r="W93" s="122" t="str">
        <f t="shared" si="37"/>
        <v/>
      </c>
    </row>
    <row r="94" spans="1:23" ht="15.9" hidden="1" customHeight="1" x14ac:dyDescent="0.2">
      <c r="A94" s="371">
        <v>91</v>
      </c>
      <c r="B94" s="57" t="s">
        <v>185</v>
      </c>
      <c r="C94" s="58">
        <v>3</v>
      </c>
      <c r="D94" s="65" t="s">
        <v>124</v>
      </c>
      <c r="E94" s="125">
        <f t="shared" si="23"/>
        <v>0.375</v>
      </c>
      <c r="F94" s="119">
        <f t="shared" si="24"/>
        <v>85</v>
      </c>
      <c r="G94" s="120">
        <v>0.375</v>
      </c>
      <c r="H94" s="121"/>
      <c r="I94" s="122" t="str">
        <f t="shared" si="38"/>
        <v/>
      </c>
      <c r="J94" s="121"/>
      <c r="K94" s="122" t="str">
        <f t="shared" si="33"/>
        <v/>
      </c>
      <c r="L94" s="121"/>
      <c r="M94" s="122" t="str">
        <f t="shared" si="34"/>
        <v/>
      </c>
      <c r="N94" s="121"/>
      <c r="O94" s="122" t="str">
        <f t="shared" si="35"/>
        <v/>
      </c>
      <c r="P94" s="121"/>
      <c r="Q94" s="122" t="str">
        <f t="shared" si="36"/>
        <v/>
      </c>
      <c r="R94" s="121"/>
      <c r="S94" s="122" t="str">
        <f t="shared" si="32"/>
        <v/>
      </c>
      <c r="T94" s="121"/>
      <c r="U94" s="122" t="str">
        <f t="shared" si="25"/>
        <v/>
      </c>
      <c r="V94" s="121"/>
      <c r="W94" s="122" t="str">
        <f t="shared" si="37"/>
        <v/>
      </c>
    </row>
    <row r="95" spans="1:23" ht="15.9" hidden="1" customHeight="1" x14ac:dyDescent="0.2">
      <c r="A95" s="372">
        <v>92</v>
      </c>
      <c r="B95" s="57" t="s">
        <v>111</v>
      </c>
      <c r="C95" s="58">
        <v>3</v>
      </c>
      <c r="D95" s="65" t="s">
        <v>112</v>
      </c>
      <c r="E95" s="125">
        <f t="shared" si="23"/>
        <v>0.375</v>
      </c>
      <c r="F95" s="119">
        <f t="shared" si="24"/>
        <v>85</v>
      </c>
      <c r="G95" s="120">
        <v>0.375</v>
      </c>
      <c r="H95" s="121"/>
      <c r="I95" s="122" t="str">
        <f t="shared" si="38"/>
        <v/>
      </c>
      <c r="J95" s="121"/>
      <c r="K95" s="122" t="str">
        <f t="shared" si="33"/>
        <v/>
      </c>
      <c r="L95" s="121"/>
      <c r="M95" s="122" t="str">
        <f t="shared" si="34"/>
        <v/>
      </c>
      <c r="N95" s="121"/>
      <c r="O95" s="122" t="str">
        <f t="shared" si="35"/>
        <v/>
      </c>
      <c r="P95" s="121"/>
      <c r="Q95" s="122" t="str">
        <f t="shared" si="36"/>
        <v/>
      </c>
      <c r="R95" s="121"/>
      <c r="S95" s="122" t="str">
        <f t="shared" si="32"/>
        <v/>
      </c>
      <c r="T95" s="121"/>
      <c r="U95" s="122" t="str">
        <f t="shared" si="25"/>
        <v/>
      </c>
      <c r="V95" s="121"/>
      <c r="W95" s="122" t="str">
        <f t="shared" si="37"/>
        <v/>
      </c>
    </row>
    <row r="96" spans="1:23" ht="15.9" hidden="1" customHeight="1" x14ac:dyDescent="0.2">
      <c r="A96" s="371">
        <v>93</v>
      </c>
      <c r="B96" s="57" t="s">
        <v>184</v>
      </c>
      <c r="C96" s="58">
        <v>3</v>
      </c>
      <c r="D96" s="65"/>
      <c r="E96" s="125">
        <f t="shared" si="23"/>
        <v>0.375</v>
      </c>
      <c r="F96" s="119">
        <f t="shared" si="24"/>
        <v>85</v>
      </c>
      <c r="G96" s="120">
        <v>0.375</v>
      </c>
      <c r="H96" s="121"/>
      <c r="I96" s="122" t="str">
        <f t="shared" si="38"/>
        <v/>
      </c>
      <c r="J96" s="121"/>
      <c r="K96" s="122" t="str">
        <f t="shared" si="33"/>
        <v/>
      </c>
      <c r="L96" s="121"/>
      <c r="M96" s="122" t="str">
        <f t="shared" si="34"/>
        <v/>
      </c>
      <c r="N96" s="121"/>
      <c r="O96" s="122" t="str">
        <f t="shared" si="35"/>
        <v/>
      </c>
      <c r="P96" s="121"/>
      <c r="Q96" s="122" t="str">
        <f t="shared" si="36"/>
        <v/>
      </c>
      <c r="R96" s="121"/>
      <c r="S96" s="122" t="str">
        <f t="shared" si="32"/>
        <v/>
      </c>
      <c r="T96" s="121"/>
      <c r="U96" s="122" t="str">
        <f t="shared" si="25"/>
        <v/>
      </c>
      <c r="V96" s="121"/>
      <c r="W96" s="122" t="str">
        <f t="shared" si="37"/>
        <v/>
      </c>
    </row>
    <row r="97" spans="1:23" ht="15.9" hidden="1" customHeight="1" x14ac:dyDescent="0.2">
      <c r="A97" s="371">
        <v>94</v>
      </c>
      <c r="B97" s="57" t="s">
        <v>352</v>
      </c>
      <c r="C97" s="58">
        <v>3</v>
      </c>
      <c r="D97" s="124" t="s">
        <v>125</v>
      </c>
      <c r="E97" s="125">
        <f t="shared" si="23"/>
        <v>0.25</v>
      </c>
      <c r="F97" s="119">
        <f t="shared" si="24"/>
        <v>94</v>
      </c>
      <c r="G97" s="120">
        <v>0.25</v>
      </c>
      <c r="H97" s="121"/>
      <c r="I97" s="122"/>
      <c r="J97" s="121"/>
      <c r="K97" s="122" t="str">
        <f t="shared" si="33"/>
        <v/>
      </c>
      <c r="L97" s="121"/>
      <c r="M97" s="122" t="str">
        <f t="shared" si="34"/>
        <v/>
      </c>
      <c r="N97" s="121"/>
      <c r="O97" s="122" t="str">
        <f t="shared" si="35"/>
        <v/>
      </c>
      <c r="P97" s="121"/>
      <c r="Q97" s="122" t="str">
        <f t="shared" si="36"/>
        <v/>
      </c>
      <c r="R97" s="121"/>
      <c r="S97" s="122" t="str">
        <f t="shared" si="32"/>
        <v/>
      </c>
      <c r="T97" s="121"/>
      <c r="U97" s="122" t="str">
        <f t="shared" si="25"/>
        <v/>
      </c>
      <c r="V97" s="121"/>
      <c r="W97" s="122" t="str">
        <f t="shared" si="37"/>
        <v/>
      </c>
    </row>
    <row r="98" spans="1:23" ht="15.9" hidden="1" customHeight="1" x14ac:dyDescent="0.2">
      <c r="A98" s="372">
        <v>95</v>
      </c>
      <c r="B98" s="57" t="s">
        <v>353</v>
      </c>
      <c r="C98" s="3">
        <v>3</v>
      </c>
      <c r="D98" s="55" t="s">
        <v>125</v>
      </c>
      <c r="E98" s="125">
        <f t="shared" si="23"/>
        <v>0.25</v>
      </c>
      <c r="F98" s="119">
        <f t="shared" si="24"/>
        <v>94</v>
      </c>
      <c r="G98" s="120">
        <v>0.25</v>
      </c>
      <c r="H98" s="121"/>
      <c r="I98" s="122" t="str">
        <f t="shared" ref="I98:I103" si="39">IF(H98="","",VLOOKUP(H98,H$167:I$181,2))</f>
        <v/>
      </c>
      <c r="J98" s="121"/>
      <c r="K98" s="122" t="str">
        <f t="shared" si="33"/>
        <v/>
      </c>
      <c r="L98" s="121"/>
      <c r="M98" s="122" t="str">
        <f t="shared" si="34"/>
        <v/>
      </c>
      <c r="N98" s="121"/>
      <c r="O98" s="122" t="str">
        <f t="shared" si="35"/>
        <v/>
      </c>
      <c r="P98" s="121"/>
      <c r="Q98" s="122" t="str">
        <f t="shared" si="36"/>
        <v/>
      </c>
      <c r="R98" s="121"/>
      <c r="S98" s="122" t="str">
        <f t="shared" si="32"/>
        <v/>
      </c>
      <c r="T98" s="121"/>
      <c r="U98" s="122" t="str">
        <f t="shared" si="25"/>
        <v/>
      </c>
      <c r="V98" s="121"/>
      <c r="W98" s="122" t="str">
        <f t="shared" si="37"/>
        <v/>
      </c>
    </row>
    <row r="99" spans="1:23" ht="15.9" hidden="1" customHeight="1" x14ac:dyDescent="0.2">
      <c r="A99" s="371">
        <v>96</v>
      </c>
      <c r="B99" s="57" t="s">
        <v>354</v>
      </c>
      <c r="C99" s="58">
        <v>3</v>
      </c>
      <c r="D99" s="55" t="s">
        <v>96</v>
      </c>
      <c r="E99" s="125">
        <f t="shared" si="23"/>
        <v>0.25</v>
      </c>
      <c r="F99" s="119">
        <f t="shared" si="24"/>
        <v>94</v>
      </c>
      <c r="G99" s="120">
        <v>0.25</v>
      </c>
      <c r="H99" s="121"/>
      <c r="I99" s="122" t="str">
        <f t="shared" si="39"/>
        <v/>
      </c>
      <c r="J99" s="121"/>
      <c r="K99" s="122" t="str">
        <f t="shared" si="33"/>
        <v/>
      </c>
      <c r="L99" s="121"/>
      <c r="M99" s="122" t="str">
        <f t="shared" si="34"/>
        <v/>
      </c>
      <c r="N99" s="121"/>
      <c r="O99" s="122" t="str">
        <f t="shared" si="35"/>
        <v/>
      </c>
      <c r="P99" s="121"/>
      <c r="Q99" s="122" t="str">
        <f t="shared" si="36"/>
        <v/>
      </c>
      <c r="R99" s="121"/>
      <c r="S99" s="122" t="str">
        <f t="shared" si="32"/>
        <v/>
      </c>
      <c r="T99" s="121"/>
      <c r="U99" s="122" t="str">
        <f t="shared" si="25"/>
        <v/>
      </c>
      <c r="V99" s="121"/>
      <c r="W99" s="122" t="str">
        <f t="shared" si="37"/>
        <v/>
      </c>
    </row>
    <row r="100" spans="1:23" ht="15.9" customHeight="1" x14ac:dyDescent="0.2">
      <c r="A100" s="371">
        <v>97</v>
      </c>
      <c r="B100" s="57" t="s">
        <v>355</v>
      </c>
      <c r="C100" s="58">
        <v>2</v>
      </c>
      <c r="D100" s="65" t="s">
        <v>128</v>
      </c>
      <c r="E100" s="125">
        <f t="shared" si="23"/>
        <v>0.25</v>
      </c>
      <c r="F100" s="119">
        <f t="shared" si="24"/>
        <v>94</v>
      </c>
      <c r="G100" s="120">
        <v>0.25</v>
      </c>
      <c r="H100" s="121"/>
      <c r="I100" s="122" t="str">
        <f t="shared" si="39"/>
        <v/>
      </c>
      <c r="J100" s="121"/>
      <c r="K100" s="122" t="str">
        <f t="shared" si="33"/>
        <v/>
      </c>
      <c r="L100" s="121"/>
      <c r="M100" s="122" t="str">
        <f t="shared" si="34"/>
        <v/>
      </c>
      <c r="N100" s="121"/>
      <c r="O100" s="122" t="str">
        <f t="shared" si="35"/>
        <v/>
      </c>
      <c r="P100" s="121"/>
      <c r="Q100" s="122" t="str">
        <f t="shared" si="36"/>
        <v/>
      </c>
      <c r="R100" s="121"/>
      <c r="S100" s="122" t="str">
        <f t="shared" si="32"/>
        <v/>
      </c>
      <c r="T100" s="121"/>
      <c r="U100" s="122" t="str">
        <f t="shared" si="25"/>
        <v/>
      </c>
      <c r="V100" s="121"/>
      <c r="W100" s="122" t="str">
        <f t="shared" si="37"/>
        <v/>
      </c>
    </row>
    <row r="101" spans="1:23" ht="15.9" customHeight="1" x14ac:dyDescent="0.2">
      <c r="A101" s="372">
        <v>98</v>
      </c>
      <c r="B101" s="57" t="s">
        <v>356</v>
      </c>
      <c r="C101" s="58">
        <v>2</v>
      </c>
      <c r="D101" s="65" t="s">
        <v>324</v>
      </c>
      <c r="E101" s="125">
        <f t="shared" si="23"/>
        <v>0.25</v>
      </c>
      <c r="F101" s="119">
        <f t="shared" si="24"/>
        <v>94</v>
      </c>
      <c r="G101" s="120">
        <v>0.25</v>
      </c>
      <c r="H101" s="121"/>
      <c r="I101" s="122" t="str">
        <f t="shared" si="39"/>
        <v/>
      </c>
      <c r="J101" s="121"/>
      <c r="K101" s="122" t="str">
        <f t="shared" si="33"/>
        <v/>
      </c>
      <c r="L101" s="121"/>
      <c r="M101" s="122" t="str">
        <f t="shared" si="34"/>
        <v/>
      </c>
      <c r="N101" s="121"/>
      <c r="O101" s="122" t="str">
        <f t="shared" si="35"/>
        <v/>
      </c>
      <c r="P101" s="121"/>
      <c r="Q101" s="122" t="str">
        <f t="shared" si="36"/>
        <v/>
      </c>
      <c r="R101" s="121"/>
      <c r="S101" s="122" t="str">
        <f t="shared" si="32"/>
        <v/>
      </c>
      <c r="T101" s="121"/>
      <c r="U101" s="122" t="str">
        <f t="shared" si="25"/>
        <v/>
      </c>
      <c r="V101" s="121"/>
      <c r="W101" s="122" t="str">
        <f t="shared" si="37"/>
        <v/>
      </c>
    </row>
    <row r="102" spans="1:23" ht="15.9" customHeight="1" x14ac:dyDescent="0.2">
      <c r="A102" s="371">
        <v>99</v>
      </c>
      <c r="B102" s="57" t="s">
        <v>357</v>
      </c>
      <c r="C102" s="58">
        <v>2</v>
      </c>
      <c r="D102" s="65" t="s">
        <v>324</v>
      </c>
      <c r="E102" s="125">
        <f t="shared" si="23"/>
        <v>0.25</v>
      </c>
      <c r="F102" s="119">
        <f t="shared" si="24"/>
        <v>94</v>
      </c>
      <c r="G102" s="120">
        <v>0.25</v>
      </c>
      <c r="H102" s="121"/>
      <c r="I102" s="122" t="str">
        <f t="shared" si="39"/>
        <v/>
      </c>
      <c r="J102" s="121"/>
      <c r="K102" s="122" t="str">
        <f t="shared" si="33"/>
        <v/>
      </c>
      <c r="L102" s="121"/>
      <c r="M102" s="122" t="str">
        <f t="shared" si="34"/>
        <v/>
      </c>
      <c r="N102" s="121"/>
      <c r="O102" s="122" t="str">
        <f t="shared" si="35"/>
        <v/>
      </c>
      <c r="P102" s="121"/>
      <c r="Q102" s="122" t="str">
        <f t="shared" si="36"/>
        <v/>
      </c>
      <c r="R102" s="121"/>
      <c r="S102" s="122" t="str">
        <f t="shared" si="32"/>
        <v/>
      </c>
      <c r="T102" s="121"/>
      <c r="U102" s="122" t="str">
        <f t="shared" si="25"/>
        <v/>
      </c>
      <c r="V102" s="121"/>
      <c r="W102" s="122" t="str">
        <f t="shared" si="37"/>
        <v/>
      </c>
    </row>
    <row r="103" spans="1:23" ht="15.9" customHeight="1" x14ac:dyDescent="0.2">
      <c r="A103" s="371">
        <v>100</v>
      </c>
      <c r="B103" s="57" t="s">
        <v>358</v>
      </c>
      <c r="C103" s="58">
        <v>2</v>
      </c>
      <c r="D103" s="65" t="s">
        <v>96</v>
      </c>
      <c r="E103" s="125">
        <f t="shared" si="23"/>
        <v>0.25</v>
      </c>
      <c r="F103" s="119">
        <f t="shared" si="24"/>
        <v>94</v>
      </c>
      <c r="G103" s="120">
        <v>0.25</v>
      </c>
      <c r="H103" s="121"/>
      <c r="I103" s="122" t="str">
        <f t="shared" si="39"/>
        <v/>
      </c>
      <c r="J103" s="121"/>
      <c r="K103" s="122" t="str">
        <f t="shared" si="33"/>
        <v/>
      </c>
      <c r="L103" s="121"/>
      <c r="M103" s="122" t="str">
        <f t="shared" si="34"/>
        <v/>
      </c>
      <c r="N103" s="121"/>
      <c r="O103" s="122" t="str">
        <f t="shared" si="35"/>
        <v/>
      </c>
      <c r="P103" s="121"/>
      <c r="Q103" s="122" t="str">
        <f t="shared" si="36"/>
        <v/>
      </c>
      <c r="R103" s="121"/>
      <c r="S103" s="122" t="str">
        <f t="shared" si="32"/>
        <v/>
      </c>
      <c r="T103" s="121"/>
      <c r="U103" s="122" t="str">
        <f t="shared" si="25"/>
        <v/>
      </c>
      <c r="V103" s="121"/>
      <c r="W103" s="122" t="str">
        <f t="shared" si="37"/>
        <v/>
      </c>
    </row>
    <row r="104" spans="1:23" ht="15.9" hidden="1" customHeight="1" x14ac:dyDescent="0.2">
      <c r="A104" s="372">
        <v>101</v>
      </c>
      <c r="B104" s="57" t="s">
        <v>359</v>
      </c>
      <c r="C104" s="58">
        <v>3</v>
      </c>
      <c r="D104" s="65" t="s">
        <v>96</v>
      </c>
      <c r="E104" s="125">
        <f t="shared" si="23"/>
        <v>0.25</v>
      </c>
      <c r="F104" s="119">
        <f t="shared" si="24"/>
        <v>94</v>
      </c>
      <c r="G104" s="120">
        <v>0.25</v>
      </c>
      <c r="H104" s="121"/>
      <c r="I104" s="122"/>
      <c r="J104" s="121"/>
      <c r="K104" s="122" t="str">
        <f t="shared" si="33"/>
        <v/>
      </c>
      <c r="L104" s="121"/>
      <c r="M104" s="122" t="str">
        <f t="shared" si="34"/>
        <v/>
      </c>
      <c r="N104" s="121"/>
      <c r="O104" s="122" t="str">
        <f t="shared" si="35"/>
        <v/>
      </c>
      <c r="P104" s="121"/>
      <c r="Q104" s="122" t="str">
        <f t="shared" si="36"/>
        <v/>
      </c>
      <c r="R104" s="121"/>
      <c r="S104" s="122" t="str">
        <f t="shared" si="32"/>
        <v/>
      </c>
      <c r="T104" s="121"/>
      <c r="U104" s="122" t="str">
        <f t="shared" si="25"/>
        <v/>
      </c>
      <c r="V104" s="121"/>
      <c r="W104" s="122" t="str">
        <f t="shared" si="37"/>
        <v/>
      </c>
    </row>
    <row r="105" spans="1:23" ht="15.9" hidden="1" customHeight="1" x14ac:dyDescent="0.2">
      <c r="A105" s="371">
        <v>102</v>
      </c>
      <c r="B105" s="57" t="s">
        <v>361</v>
      </c>
      <c r="C105" s="58">
        <v>3</v>
      </c>
      <c r="D105" s="65" t="s">
        <v>122</v>
      </c>
      <c r="E105" s="125">
        <f t="shared" si="23"/>
        <v>0.25</v>
      </c>
      <c r="F105" s="119">
        <f t="shared" si="24"/>
        <v>94</v>
      </c>
      <c r="G105" s="120">
        <v>0.25</v>
      </c>
      <c r="H105" s="121"/>
      <c r="I105" s="122" t="str">
        <f>IF(H105="","",VLOOKUP(H105,H$167:I$181,2))</f>
        <v/>
      </c>
      <c r="J105" s="121"/>
      <c r="K105" s="122" t="str">
        <f t="shared" si="33"/>
        <v/>
      </c>
      <c r="L105" s="121"/>
      <c r="M105" s="122" t="str">
        <f t="shared" si="34"/>
        <v/>
      </c>
      <c r="N105" s="121"/>
      <c r="O105" s="122" t="str">
        <f t="shared" si="35"/>
        <v/>
      </c>
      <c r="P105" s="121"/>
      <c r="Q105" s="122" t="str">
        <f t="shared" si="36"/>
        <v/>
      </c>
      <c r="R105" s="121"/>
      <c r="S105" s="122" t="str">
        <f t="shared" si="32"/>
        <v/>
      </c>
      <c r="T105" s="121"/>
      <c r="U105" s="122" t="str">
        <f t="shared" si="25"/>
        <v/>
      </c>
      <c r="V105" s="121"/>
      <c r="W105" s="122" t="str">
        <f t="shared" si="37"/>
        <v/>
      </c>
    </row>
    <row r="106" spans="1:23" ht="15.9" hidden="1" customHeight="1" x14ac:dyDescent="0.2">
      <c r="A106" s="371">
        <v>103</v>
      </c>
      <c r="B106" s="57" t="s">
        <v>362</v>
      </c>
      <c r="C106" s="58">
        <v>3</v>
      </c>
      <c r="D106" s="65" t="s">
        <v>122</v>
      </c>
      <c r="E106" s="125">
        <f t="shared" si="23"/>
        <v>0.25</v>
      </c>
      <c r="F106" s="119">
        <f t="shared" si="24"/>
        <v>94</v>
      </c>
      <c r="G106" s="120">
        <v>0.25</v>
      </c>
      <c r="H106" s="121"/>
      <c r="I106" s="122" t="str">
        <f>IF(H106="","",VLOOKUP(H106,H$167:I$181,2))</f>
        <v/>
      </c>
      <c r="J106" s="121"/>
      <c r="K106" s="122" t="str">
        <f t="shared" si="33"/>
        <v/>
      </c>
      <c r="L106" s="121"/>
      <c r="M106" s="122" t="str">
        <f t="shared" si="34"/>
        <v/>
      </c>
      <c r="N106" s="121"/>
      <c r="O106" s="122" t="str">
        <f t="shared" si="35"/>
        <v/>
      </c>
      <c r="P106" s="121"/>
      <c r="Q106" s="122" t="str">
        <f t="shared" si="36"/>
        <v/>
      </c>
      <c r="R106" s="121"/>
      <c r="S106" s="122" t="str">
        <f t="shared" si="32"/>
        <v/>
      </c>
      <c r="T106" s="121"/>
      <c r="U106" s="122" t="str">
        <f t="shared" si="25"/>
        <v/>
      </c>
      <c r="V106" s="121"/>
      <c r="W106" s="122" t="str">
        <f t="shared" si="37"/>
        <v/>
      </c>
    </row>
    <row r="107" spans="1:23" ht="15.9" customHeight="1" x14ac:dyDescent="0.2">
      <c r="A107" s="372">
        <v>104</v>
      </c>
      <c r="B107" s="57" t="s">
        <v>363</v>
      </c>
      <c r="C107" s="58">
        <v>2</v>
      </c>
      <c r="D107" s="65" t="s">
        <v>219</v>
      </c>
      <c r="E107" s="125">
        <f t="shared" si="23"/>
        <v>0.25</v>
      </c>
      <c r="F107" s="119">
        <f t="shared" si="24"/>
        <v>94</v>
      </c>
      <c r="G107" s="120">
        <v>0.25</v>
      </c>
      <c r="H107" s="121"/>
      <c r="I107" s="122"/>
      <c r="J107" s="121"/>
      <c r="K107" s="122"/>
      <c r="L107" s="121"/>
      <c r="M107" s="122"/>
      <c r="N107" s="121"/>
      <c r="O107" s="122"/>
      <c r="P107" s="121"/>
      <c r="Q107" s="122"/>
      <c r="R107" s="121"/>
      <c r="S107" s="122"/>
      <c r="T107" s="121"/>
      <c r="U107" s="122" t="str">
        <f t="shared" si="25"/>
        <v/>
      </c>
      <c r="V107" s="121"/>
      <c r="W107" s="122"/>
    </row>
    <row r="108" spans="1:23" ht="15.9" customHeight="1" x14ac:dyDescent="0.2">
      <c r="A108" s="371">
        <v>105</v>
      </c>
      <c r="B108" s="57" t="s">
        <v>303</v>
      </c>
      <c r="C108" s="123">
        <v>2</v>
      </c>
      <c r="D108" s="65" t="s">
        <v>219</v>
      </c>
      <c r="E108" s="125">
        <f t="shared" si="23"/>
        <v>0.25</v>
      </c>
      <c r="F108" s="119">
        <f t="shared" si="24"/>
        <v>94</v>
      </c>
      <c r="G108" s="120">
        <v>0.25</v>
      </c>
      <c r="H108" s="121"/>
      <c r="I108" s="122"/>
      <c r="J108" s="121"/>
      <c r="K108" s="122"/>
      <c r="L108" s="121"/>
      <c r="M108" s="122"/>
      <c r="N108" s="121"/>
      <c r="O108" s="122"/>
      <c r="P108" s="121"/>
      <c r="Q108" s="122"/>
      <c r="R108" s="121"/>
      <c r="S108" s="122"/>
      <c r="T108" s="121"/>
      <c r="U108" s="122" t="str">
        <f t="shared" si="25"/>
        <v/>
      </c>
      <c r="V108" s="121"/>
      <c r="W108" s="122"/>
    </row>
    <row r="109" spans="1:23" ht="15.9" customHeight="1" x14ac:dyDescent="0.2">
      <c r="A109" s="371">
        <v>106</v>
      </c>
      <c r="B109" s="57" t="s">
        <v>364</v>
      </c>
      <c r="C109" s="58">
        <v>2</v>
      </c>
      <c r="D109" s="55" t="s">
        <v>96</v>
      </c>
      <c r="E109" s="125">
        <f t="shared" si="23"/>
        <v>0.25</v>
      </c>
      <c r="F109" s="119">
        <f t="shared" si="24"/>
        <v>94</v>
      </c>
      <c r="G109" s="120">
        <v>0.25</v>
      </c>
      <c r="H109" s="121"/>
      <c r="I109" s="122" t="str">
        <f>IF(H109="","",VLOOKUP(H109,H$167:I$181,2))</f>
        <v/>
      </c>
      <c r="J109" s="121"/>
      <c r="K109" s="122" t="str">
        <f t="shared" ref="K109:K164" si="40">IF(J109="","",VLOOKUP(J109,J$167:K$181,2))</f>
        <v/>
      </c>
      <c r="L109" s="121"/>
      <c r="M109" s="122" t="str">
        <f>IF(L109="","",VLOOKUP(L109,L$167:M$181,2))</f>
        <v/>
      </c>
      <c r="N109" s="121"/>
      <c r="O109" s="122" t="str">
        <f>IF(N109="","",VLOOKUP(N109,N$167:O$181,2))</f>
        <v/>
      </c>
      <c r="P109" s="121"/>
      <c r="Q109" s="122" t="str">
        <f>IF(P109="","",VLOOKUP(P109,P$167:Q$181,2))</f>
        <v/>
      </c>
      <c r="R109" s="121"/>
      <c r="S109" s="122" t="str">
        <f>IF(R109="","",VLOOKUP(R109,R$167:S$181,2))</f>
        <v/>
      </c>
      <c r="T109" s="121"/>
      <c r="U109" s="122" t="str">
        <f t="shared" si="25"/>
        <v/>
      </c>
      <c r="V109" s="121"/>
      <c r="W109" s="122" t="str">
        <f>IF(V109="","",VLOOKUP(V109,V$167:W$181,2))</f>
        <v/>
      </c>
    </row>
    <row r="110" spans="1:23" ht="15.9" hidden="1" customHeight="1" x14ac:dyDescent="0.2">
      <c r="A110" s="372">
        <v>107</v>
      </c>
      <c r="B110" s="57" t="s">
        <v>304</v>
      </c>
      <c r="C110" s="58">
        <v>3</v>
      </c>
      <c r="D110" s="65" t="s">
        <v>96</v>
      </c>
      <c r="E110" s="125">
        <f t="shared" si="23"/>
        <v>0.25</v>
      </c>
      <c r="F110" s="119">
        <f t="shared" si="24"/>
        <v>94</v>
      </c>
      <c r="G110" s="120">
        <v>0.25</v>
      </c>
      <c r="H110" s="121"/>
      <c r="I110" s="122" t="str">
        <f>IF(H110="","",VLOOKUP(H110,H$167:I$181,2))</f>
        <v/>
      </c>
      <c r="J110" s="121"/>
      <c r="K110" s="122" t="str">
        <f t="shared" si="40"/>
        <v/>
      </c>
      <c r="L110" s="121"/>
      <c r="M110" s="122" t="str">
        <f>IF(L110="","",VLOOKUP(L110,L$167:M$181,2))</f>
        <v/>
      </c>
      <c r="N110" s="121"/>
      <c r="O110" s="122" t="str">
        <f>IF(N110="","",VLOOKUP(N110,N$167:O$181,2))</f>
        <v/>
      </c>
      <c r="P110" s="121"/>
      <c r="Q110" s="122" t="str">
        <f>IF(P110="","",VLOOKUP(P110,P$167:Q$181,2))</f>
        <v/>
      </c>
      <c r="R110" s="121"/>
      <c r="S110" s="122" t="str">
        <f>IF(R110="","",VLOOKUP(R110,R$167:S$181,2))</f>
        <v/>
      </c>
      <c r="T110" s="121"/>
      <c r="U110" s="122" t="str">
        <f t="shared" si="25"/>
        <v/>
      </c>
      <c r="V110" s="121"/>
      <c r="W110" s="122" t="str">
        <f>IF(V110="","",VLOOKUP(V110,V$167:W$181,2))</f>
        <v/>
      </c>
    </row>
    <row r="111" spans="1:23" ht="15.9" hidden="1" customHeight="1" x14ac:dyDescent="0.2">
      <c r="A111" s="371">
        <v>108</v>
      </c>
      <c r="B111" s="57" t="s">
        <v>365</v>
      </c>
      <c r="C111" s="58">
        <v>3</v>
      </c>
      <c r="D111" s="65" t="s">
        <v>122</v>
      </c>
      <c r="E111" s="125">
        <f t="shared" si="23"/>
        <v>0.25</v>
      </c>
      <c r="F111" s="119">
        <f t="shared" si="24"/>
        <v>94</v>
      </c>
      <c r="G111" s="120">
        <v>0.25</v>
      </c>
      <c r="H111" s="121"/>
      <c r="I111" s="122" t="str">
        <f>IF(H111="","",VLOOKUP(H111,H$167:I$181,2))</f>
        <v/>
      </c>
      <c r="J111" s="121"/>
      <c r="K111" s="122" t="str">
        <f t="shared" si="40"/>
        <v/>
      </c>
      <c r="L111" s="121"/>
      <c r="M111" s="122" t="str">
        <f>IF(L111="","",VLOOKUP(L111,L$167:M$181,2))</f>
        <v/>
      </c>
      <c r="N111" s="121"/>
      <c r="O111" s="122" t="str">
        <f>IF(N111="","",VLOOKUP(N111,N$167:O$181,2))</f>
        <v/>
      </c>
      <c r="P111" s="121"/>
      <c r="Q111" s="122" t="str">
        <f>IF(P111="","",VLOOKUP(P111,P$167:Q$181,2))</f>
        <v/>
      </c>
      <c r="R111" s="121"/>
      <c r="S111" s="122" t="str">
        <f>IF(R111="","",VLOOKUP(R111,R$167:S$181,2))</f>
        <v/>
      </c>
      <c r="T111" s="121"/>
      <c r="U111" s="122" t="str">
        <f t="shared" si="25"/>
        <v/>
      </c>
      <c r="V111" s="121"/>
      <c r="W111" s="122" t="str">
        <f>IF(V111="","",VLOOKUP(V111,V$167:W$181,2))</f>
        <v/>
      </c>
    </row>
    <row r="112" spans="1:23" ht="15.9" hidden="1" customHeight="1" x14ac:dyDescent="0.2">
      <c r="A112" s="371">
        <v>109</v>
      </c>
      <c r="B112" s="57" t="s">
        <v>187</v>
      </c>
      <c r="C112" s="58">
        <v>3</v>
      </c>
      <c r="D112" s="65"/>
      <c r="E112" s="125">
        <f t="shared" si="23"/>
        <v>0.25</v>
      </c>
      <c r="F112" s="119">
        <f t="shared" si="24"/>
        <v>94</v>
      </c>
      <c r="G112" s="120">
        <v>0.25</v>
      </c>
      <c r="H112" s="121"/>
      <c r="I112" s="122"/>
      <c r="J112" s="121"/>
      <c r="K112" s="122" t="str">
        <f t="shared" si="40"/>
        <v/>
      </c>
      <c r="L112" s="121"/>
      <c r="M112" s="122"/>
      <c r="N112" s="121"/>
      <c r="O112" s="122"/>
      <c r="P112" s="121"/>
      <c r="Q112" s="122"/>
      <c r="R112" s="121"/>
      <c r="S112" s="122"/>
      <c r="T112" s="121"/>
      <c r="U112" s="122" t="str">
        <f t="shared" si="25"/>
        <v/>
      </c>
      <c r="V112" s="121"/>
      <c r="W112" s="122"/>
    </row>
    <row r="113" spans="1:23" ht="15.9" hidden="1" customHeight="1" thickBot="1" x14ac:dyDescent="0.25">
      <c r="A113" s="373">
        <v>110</v>
      </c>
      <c r="B113" s="358" t="s">
        <v>186</v>
      </c>
      <c r="C113" s="374">
        <v>3</v>
      </c>
      <c r="D113" s="375"/>
      <c r="E113" s="376">
        <f t="shared" si="23"/>
        <v>0.25</v>
      </c>
      <c r="F113" s="377">
        <f t="shared" si="24"/>
        <v>94</v>
      </c>
      <c r="G113" s="378">
        <v>0.25</v>
      </c>
      <c r="H113" s="379"/>
      <c r="I113" s="380" t="str">
        <f t="shared" ref="I113:I123" si="41">IF(H113="","",VLOOKUP(H113,H$167:I$181,2))</f>
        <v/>
      </c>
      <c r="J113" s="379"/>
      <c r="K113" s="380" t="str">
        <f t="shared" si="40"/>
        <v/>
      </c>
      <c r="L113" s="379"/>
      <c r="M113" s="380" t="str">
        <f t="shared" ref="M113:M123" si="42">IF(L113="","",VLOOKUP(L113,L$167:M$181,2))</f>
        <v/>
      </c>
      <c r="N113" s="379"/>
      <c r="O113" s="380" t="str">
        <f t="shared" ref="O113:O123" si="43">IF(N113="","",VLOOKUP(N113,N$167:O$181,2))</f>
        <v/>
      </c>
      <c r="P113" s="379"/>
      <c r="Q113" s="380" t="str">
        <f t="shared" ref="Q113:Q123" si="44">IF(P113="","",VLOOKUP(P113,P$167:Q$181,2))</f>
        <v/>
      </c>
      <c r="R113" s="379"/>
      <c r="S113" s="380" t="str">
        <f t="shared" ref="S113:S123" si="45">IF(R113="","",VLOOKUP(R113,R$167:S$181,2))</f>
        <v/>
      </c>
      <c r="T113" s="379"/>
      <c r="U113" s="380" t="str">
        <f t="shared" si="25"/>
        <v/>
      </c>
      <c r="V113" s="379"/>
      <c r="W113" s="380" t="str">
        <f t="shared" ref="W113:W123" si="46">IF(V113="","",VLOOKUP(V113,V$167:W$181,2))</f>
        <v/>
      </c>
    </row>
    <row r="114" spans="1:23" ht="15.9" hidden="1" customHeight="1" x14ac:dyDescent="0.2">
      <c r="A114" s="346">
        <v>111</v>
      </c>
      <c r="B114" s="59" t="s">
        <v>366</v>
      </c>
      <c r="C114" s="63" t="s">
        <v>191</v>
      </c>
      <c r="D114" s="64" t="s">
        <v>367</v>
      </c>
      <c r="E114" s="381">
        <f t="shared" si="23"/>
        <v>0</v>
      </c>
      <c r="F114" s="127">
        <f t="shared" si="24"/>
        <v>111</v>
      </c>
      <c r="G114" s="128">
        <v>0</v>
      </c>
      <c r="H114" s="129"/>
      <c r="I114" s="130" t="str">
        <f t="shared" si="41"/>
        <v/>
      </c>
      <c r="J114" s="129"/>
      <c r="K114" s="130" t="str">
        <f t="shared" si="40"/>
        <v/>
      </c>
      <c r="L114" s="129"/>
      <c r="M114" s="130" t="str">
        <f t="shared" si="42"/>
        <v/>
      </c>
      <c r="N114" s="129"/>
      <c r="O114" s="130" t="str">
        <f t="shared" si="43"/>
        <v/>
      </c>
      <c r="P114" s="129"/>
      <c r="Q114" s="130" t="str">
        <f t="shared" si="44"/>
        <v/>
      </c>
      <c r="R114" s="129"/>
      <c r="S114" s="130" t="str">
        <f t="shared" si="45"/>
        <v/>
      </c>
      <c r="T114" s="129"/>
      <c r="U114" s="130" t="str">
        <f t="shared" si="25"/>
        <v/>
      </c>
      <c r="V114" s="129"/>
      <c r="W114" s="130" t="str">
        <f t="shared" si="46"/>
        <v/>
      </c>
    </row>
    <row r="115" spans="1:23" ht="15.9" hidden="1" customHeight="1" x14ac:dyDescent="0.2">
      <c r="A115" s="346">
        <v>112</v>
      </c>
      <c r="B115" s="57"/>
      <c r="C115" s="58"/>
      <c r="D115" s="65"/>
      <c r="E115" s="125">
        <f t="shared" si="23"/>
        <v>0</v>
      </c>
      <c r="F115" s="119">
        <f t="shared" si="24"/>
        <v>111</v>
      </c>
      <c r="G115" s="120"/>
      <c r="H115" s="121"/>
      <c r="I115" s="122" t="str">
        <f t="shared" si="41"/>
        <v/>
      </c>
      <c r="J115" s="121"/>
      <c r="K115" s="122" t="str">
        <f t="shared" si="40"/>
        <v/>
      </c>
      <c r="L115" s="121"/>
      <c r="M115" s="122" t="str">
        <f t="shared" si="42"/>
        <v/>
      </c>
      <c r="N115" s="121"/>
      <c r="O115" s="122" t="str">
        <f t="shared" si="43"/>
        <v/>
      </c>
      <c r="P115" s="121"/>
      <c r="Q115" s="122" t="str">
        <f t="shared" si="44"/>
        <v/>
      </c>
      <c r="R115" s="121"/>
      <c r="S115" s="122" t="str">
        <f t="shared" si="45"/>
        <v/>
      </c>
      <c r="T115" s="121"/>
      <c r="U115" s="122" t="str">
        <f t="shared" si="25"/>
        <v/>
      </c>
      <c r="V115" s="121"/>
      <c r="W115" s="122" t="str">
        <f t="shared" si="46"/>
        <v/>
      </c>
    </row>
    <row r="116" spans="1:23" ht="15.9" hidden="1" customHeight="1" x14ac:dyDescent="0.2">
      <c r="A116" s="349">
        <v>113</v>
      </c>
      <c r="B116" s="57"/>
      <c r="C116" s="58"/>
      <c r="D116" s="65"/>
      <c r="E116" s="125">
        <f t="shared" si="23"/>
        <v>0</v>
      </c>
      <c r="F116" s="119">
        <f t="shared" si="24"/>
        <v>111</v>
      </c>
      <c r="G116" s="120"/>
      <c r="H116" s="121"/>
      <c r="I116" s="122" t="str">
        <f t="shared" si="41"/>
        <v/>
      </c>
      <c r="J116" s="121"/>
      <c r="K116" s="122" t="str">
        <f t="shared" si="40"/>
        <v/>
      </c>
      <c r="L116" s="121"/>
      <c r="M116" s="122" t="str">
        <f t="shared" si="42"/>
        <v/>
      </c>
      <c r="N116" s="121"/>
      <c r="O116" s="122" t="str">
        <f t="shared" si="43"/>
        <v/>
      </c>
      <c r="P116" s="121"/>
      <c r="Q116" s="122" t="str">
        <f t="shared" si="44"/>
        <v/>
      </c>
      <c r="R116" s="121"/>
      <c r="S116" s="122" t="str">
        <f t="shared" si="45"/>
        <v/>
      </c>
      <c r="T116" s="121"/>
      <c r="U116" s="122" t="str">
        <f t="shared" si="25"/>
        <v/>
      </c>
      <c r="V116" s="121"/>
      <c r="W116" s="122" t="str">
        <f t="shared" si="46"/>
        <v/>
      </c>
    </row>
    <row r="117" spans="1:23" ht="15.9" hidden="1" customHeight="1" x14ac:dyDescent="0.2">
      <c r="A117" s="346">
        <v>114</v>
      </c>
      <c r="B117" s="57"/>
      <c r="C117" s="58"/>
      <c r="D117" s="65"/>
      <c r="E117" s="125">
        <f t="shared" si="23"/>
        <v>0</v>
      </c>
      <c r="F117" s="119">
        <f t="shared" si="24"/>
        <v>111</v>
      </c>
      <c r="G117" s="120"/>
      <c r="H117" s="121"/>
      <c r="I117" s="122" t="str">
        <f t="shared" si="41"/>
        <v/>
      </c>
      <c r="J117" s="121"/>
      <c r="K117" s="122" t="str">
        <f t="shared" si="40"/>
        <v/>
      </c>
      <c r="L117" s="121"/>
      <c r="M117" s="122" t="str">
        <f t="shared" si="42"/>
        <v/>
      </c>
      <c r="N117" s="121"/>
      <c r="O117" s="122" t="str">
        <f t="shared" si="43"/>
        <v/>
      </c>
      <c r="P117" s="121"/>
      <c r="Q117" s="122" t="str">
        <f t="shared" si="44"/>
        <v/>
      </c>
      <c r="R117" s="121"/>
      <c r="S117" s="122" t="str">
        <f t="shared" si="45"/>
        <v/>
      </c>
      <c r="T117" s="121"/>
      <c r="U117" s="122" t="str">
        <f t="shared" si="25"/>
        <v/>
      </c>
      <c r="V117" s="121"/>
      <c r="W117" s="122" t="str">
        <f t="shared" si="46"/>
        <v/>
      </c>
    </row>
    <row r="118" spans="1:23" ht="15.9" hidden="1" customHeight="1" x14ac:dyDescent="0.2">
      <c r="A118" s="346">
        <v>115</v>
      </c>
      <c r="B118" s="57"/>
      <c r="C118" s="58"/>
      <c r="D118" s="65"/>
      <c r="E118" s="125">
        <f t="shared" si="23"/>
        <v>0</v>
      </c>
      <c r="F118" s="119">
        <f t="shared" si="24"/>
        <v>111</v>
      </c>
      <c r="G118" s="120"/>
      <c r="H118" s="121"/>
      <c r="I118" s="122" t="str">
        <f t="shared" si="41"/>
        <v/>
      </c>
      <c r="J118" s="121"/>
      <c r="K118" s="122" t="str">
        <f t="shared" si="40"/>
        <v/>
      </c>
      <c r="L118" s="121"/>
      <c r="M118" s="122" t="str">
        <f t="shared" si="42"/>
        <v/>
      </c>
      <c r="N118" s="121"/>
      <c r="O118" s="122" t="str">
        <f t="shared" si="43"/>
        <v/>
      </c>
      <c r="P118" s="121"/>
      <c r="Q118" s="122" t="str">
        <f t="shared" si="44"/>
        <v/>
      </c>
      <c r="R118" s="121"/>
      <c r="S118" s="122" t="str">
        <f t="shared" si="45"/>
        <v/>
      </c>
      <c r="T118" s="121"/>
      <c r="U118" s="122" t="str">
        <f t="shared" si="25"/>
        <v/>
      </c>
      <c r="V118" s="121"/>
      <c r="W118" s="122" t="str">
        <f t="shared" si="46"/>
        <v/>
      </c>
    </row>
    <row r="119" spans="1:23" ht="15.9" hidden="1" customHeight="1" x14ac:dyDescent="0.2">
      <c r="A119" s="349">
        <v>116</v>
      </c>
      <c r="B119" s="57"/>
      <c r="C119" s="58"/>
      <c r="D119" s="65"/>
      <c r="E119" s="125">
        <f t="shared" si="23"/>
        <v>0</v>
      </c>
      <c r="F119" s="119">
        <f t="shared" si="24"/>
        <v>111</v>
      </c>
      <c r="G119" s="120"/>
      <c r="H119" s="121"/>
      <c r="I119" s="122" t="str">
        <f t="shared" si="41"/>
        <v/>
      </c>
      <c r="J119" s="121"/>
      <c r="K119" s="122" t="str">
        <f t="shared" si="40"/>
        <v/>
      </c>
      <c r="L119" s="121"/>
      <c r="M119" s="122" t="str">
        <f t="shared" si="42"/>
        <v/>
      </c>
      <c r="N119" s="121"/>
      <c r="O119" s="122" t="str">
        <f t="shared" si="43"/>
        <v/>
      </c>
      <c r="P119" s="121"/>
      <c r="Q119" s="122" t="str">
        <f t="shared" si="44"/>
        <v/>
      </c>
      <c r="R119" s="121"/>
      <c r="S119" s="122" t="str">
        <f t="shared" si="45"/>
        <v/>
      </c>
      <c r="T119" s="121"/>
      <c r="U119" s="122" t="str">
        <f t="shared" si="25"/>
        <v/>
      </c>
      <c r="V119" s="121"/>
      <c r="W119" s="122" t="str">
        <f t="shared" si="46"/>
        <v/>
      </c>
    </row>
    <row r="120" spans="1:23" ht="15.9" hidden="1" customHeight="1" x14ac:dyDescent="0.2">
      <c r="A120" s="346">
        <v>117</v>
      </c>
      <c r="B120" s="57"/>
      <c r="C120" s="58"/>
      <c r="D120" s="65"/>
      <c r="E120" s="125">
        <f t="shared" si="23"/>
        <v>0</v>
      </c>
      <c r="F120" s="119">
        <f t="shared" si="24"/>
        <v>111</v>
      </c>
      <c r="G120" s="120"/>
      <c r="H120" s="121"/>
      <c r="I120" s="122" t="str">
        <f t="shared" si="41"/>
        <v/>
      </c>
      <c r="J120" s="121"/>
      <c r="K120" s="122" t="str">
        <f t="shared" si="40"/>
        <v/>
      </c>
      <c r="L120" s="121"/>
      <c r="M120" s="122" t="str">
        <f t="shared" si="42"/>
        <v/>
      </c>
      <c r="N120" s="121"/>
      <c r="O120" s="122" t="str">
        <f t="shared" si="43"/>
        <v/>
      </c>
      <c r="P120" s="121"/>
      <c r="Q120" s="122" t="str">
        <f t="shared" si="44"/>
        <v/>
      </c>
      <c r="R120" s="121"/>
      <c r="S120" s="122" t="str">
        <f t="shared" si="45"/>
        <v/>
      </c>
      <c r="T120" s="121"/>
      <c r="U120" s="122" t="str">
        <f t="shared" si="25"/>
        <v/>
      </c>
      <c r="V120" s="121"/>
      <c r="W120" s="122" t="str">
        <f t="shared" si="46"/>
        <v/>
      </c>
    </row>
    <row r="121" spans="1:23" ht="15.9" hidden="1" customHeight="1" x14ac:dyDescent="0.2">
      <c r="A121" s="346">
        <v>118</v>
      </c>
      <c r="B121" s="57"/>
      <c r="C121" s="58"/>
      <c r="D121" s="65"/>
      <c r="E121" s="125">
        <f t="shared" si="23"/>
        <v>0</v>
      </c>
      <c r="F121" s="119">
        <f t="shared" si="24"/>
        <v>111</v>
      </c>
      <c r="G121" s="120"/>
      <c r="H121" s="121"/>
      <c r="I121" s="122" t="str">
        <f t="shared" si="41"/>
        <v/>
      </c>
      <c r="J121" s="121"/>
      <c r="K121" s="122" t="str">
        <f t="shared" si="40"/>
        <v/>
      </c>
      <c r="L121" s="121"/>
      <c r="M121" s="122" t="str">
        <f t="shared" si="42"/>
        <v/>
      </c>
      <c r="N121" s="121"/>
      <c r="O121" s="122" t="str">
        <f t="shared" si="43"/>
        <v/>
      </c>
      <c r="P121" s="121"/>
      <c r="Q121" s="122" t="str">
        <f t="shared" si="44"/>
        <v/>
      </c>
      <c r="R121" s="121"/>
      <c r="S121" s="122" t="str">
        <f t="shared" si="45"/>
        <v/>
      </c>
      <c r="T121" s="121"/>
      <c r="U121" s="122" t="str">
        <f t="shared" si="25"/>
        <v/>
      </c>
      <c r="V121" s="121"/>
      <c r="W121" s="122" t="str">
        <f t="shared" si="46"/>
        <v/>
      </c>
    </row>
    <row r="122" spans="1:23" ht="15.9" hidden="1" customHeight="1" x14ac:dyDescent="0.2">
      <c r="A122" s="349">
        <v>119</v>
      </c>
      <c r="B122" s="57"/>
      <c r="C122" s="58"/>
      <c r="D122" s="65"/>
      <c r="E122" s="125">
        <f t="shared" si="23"/>
        <v>0</v>
      </c>
      <c r="F122" s="119">
        <f t="shared" si="24"/>
        <v>111</v>
      </c>
      <c r="G122" s="120"/>
      <c r="H122" s="121"/>
      <c r="I122" s="122" t="str">
        <f t="shared" si="41"/>
        <v/>
      </c>
      <c r="J122" s="121"/>
      <c r="K122" s="122" t="str">
        <f t="shared" si="40"/>
        <v/>
      </c>
      <c r="L122" s="121"/>
      <c r="M122" s="122" t="str">
        <f t="shared" si="42"/>
        <v/>
      </c>
      <c r="N122" s="121"/>
      <c r="O122" s="122" t="str">
        <f t="shared" si="43"/>
        <v/>
      </c>
      <c r="P122" s="121"/>
      <c r="Q122" s="122" t="str">
        <f t="shared" si="44"/>
        <v/>
      </c>
      <c r="R122" s="121"/>
      <c r="S122" s="122" t="str">
        <f t="shared" si="45"/>
        <v/>
      </c>
      <c r="T122" s="121"/>
      <c r="U122" s="122" t="str">
        <f t="shared" si="25"/>
        <v/>
      </c>
      <c r="V122" s="121"/>
      <c r="W122" s="122" t="str">
        <f t="shared" si="46"/>
        <v/>
      </c>
    </row>
    <row r="123" spans="1:23" ht="15.9" hidden="1" customHeight="1" x14ac:dyDescent="0.2">
      <c r="A123" s="346">
        <v>120</v>
      </c>
      <c r="B123" s="57"/>
      <c r="C123" s="58"/>
      <c r="D123" s="65"/>
      <c r="E123" s="125">
        <f t="shared" si="23"/>
        <v>0</v>
      </c>
      <c r="F123" s="119">
        <f t="shared" si="24"/>
        <v>111</v>
      </c>
      <c r="G123" s="120"/>
      <c r="H123" s="121"/>
      <c r="I123" s="122" t="str">
        <f t="shared" si="41"/>
        <v/>
      </c>
      <c r="J123" s="121"/>
      <c r="K123" s="122" t="str">
        <f t="shared" si="40"/>
        <v/>
      </c>
      <c r="L123" s="121"/>
      <c r="M123" s="122" t="str">
        <f t="shared" si="42"/>
        <v/>
      </c>
      <c r="N123" s="121"/>
      <c r="O123" s="122" t="str">
        <f t="shared" si="43"/>
        <v/>
      </c>
      <c r="P123" s="121"/>
      <c r="Q123" s="122" t="str">
        <f t="shared" si="44"/>
        <v/>
      </c>
      <c r="R123" s="121"/>
      <c r="S123" s="122" t="str">
        <f t="shared" si="45"/>
        <v/>
      </c>
      <c r="T123" s="121"/>
      <c r="U123" s="122" t="str">
        <f t="shared" si="25"/>
        <v/>
      </c>
      <c r="V123" s="121"/>
      <c r="W123" s="122" t="str">
        <f t="shared" si="46"/>
        <v/>
      </c>
    </row>
    <row r="124" spans="1:23" ht="15.9" hidden="1" customHeight="1" x14ac:dyDescent="0.2">
      <c r="A124" s="346">
        <v>121</v>
      </c>
      <c r="B124" s="57"/>
      <c r="C124" s="58"/>
      <c r="D124" s="65"/>
      <c r="E124" s="125">
        <f t="shared" si="23"/>
        <v>0</v>
      </c>
      <c r="F124" s="119">
        <f t="shared" si="24"/>
        <v>111</v>
      </c>
      <c r="G124" s="120"/>
      <c r="H124" s="121"/>
      <c r="I124" s="122"/>
      <c r="J124" s="121"/>
      <c r="K124" s="122" t="str">
        <f t="shared" si="40"/>
        <v/>
      </c>
      <c r="L124" s="121"/>
      <c r="M124" s="122"/>
      <c r="N124" s="121"/>
      <c r="O124" s="122"/>
      <c r="P124" s="121"/>
      <c r="Q124" s="122"/>
      <c r="R124" s="121"/>
      <c r="S124" s="122"/>
      <c r="T124" s="121"/>
      <c r="U124" s="122" t="str">
        <f t="shared" si="25"/>
        <v/>
      </c>
      <c r="V124" s="121"/>
      <c r="W124" s="122"/>
    </row>
    <row r="125" spans="1:23" ht="15.9" hidden="1" customHeight="1" x14ac:dyDescent="0.2">
      <c r="A125" s="349">
        <v>122</v>
      </c>
      <c r="B125" s="57"/>
      <c r="C125" s="58"/>
      <c r="D125" s="65"/>
      <c r="E125" s="125">
        <f t="shared" si="23"/>
        <v>0</v>
      </c>
      <c r="F125" s="119">
        <f t="shared" si="24"/>
        <v>111</v>
      </c>
      <c r="G125" s="120"/>
      <c r="H125" s="121"/>
      <c r="I125" s="122"/>
      <c r="J125" s="121"/>
      <c r="K125" s="122" t="str">
        <f t="shared" si="40"/>
        <v/>
      </c>
      <c r="L125" s="121"/>
      <c r="M125" s="122"/>
      <c r="N125" s="121"/>
      <c r="O125" s="122"/>
      <c r="P125" s="121"/>
      <c r="Q125" s="122"/>
      <c r="R125" s="121"/>
      <c r="S125" s="122"/>
      <c r="T125" s="121"/>
      <c r="U125" s="122" t="str">
        <f t="shared" si="25"/>
        <v/>
      </c>
      <c r="V125" s="121"/>
      <c r="W125" s="122"/>
    </row>
    <row r="126" spans="1:23" ht="15.9" hidden="1" customHeight="1" x14ac:dyDescent="0.2">
      <c r="A126" s="346">
        <v>123</v>
      </c>
      <c r="B126" s="57"/>
      <c r="C126" s="58"/>
      <c r="D126" s="65"/>
      <c r="E126" s="125">
        <f t="shared" si="23"/>
        <v>0</v>
      </c>
      <c r="F126" s="119">
        <f t="shared" si="24"/>
        <v>111</v>
      </c>
      <c r="G126" s="120"/>
      <c r="H126" s="121"/>
      <c r="I126" s="122" t="str">
        <f>IF(H126="","",VLOOKUP(H126,H$167:I$181,2))</f>
        <v/>
      </c>
      <c r="J126" s="121"/>
      <c r="K126" s="122" t="str">
        <f t="shared" si="40"/>
        <v/>
      </c>
      <c r="L126" s="121"/>
      <c r="M126" s="122" t="str">
        <f>IF(L126="","",VLOOKUP(L126,L$167:M$181,2))</f>
        <v/>
      </c>
      <c r="N126" s="121"/>
      <c r="O126" s="122" t="str">
        <f>IF(N126="","",VLOOKUP(N126,N$167:O$181,2))</f>
        <v/>
      </c>
      <c r="P126" s="121"/>
      <c r="Q126" s="122" t="str">
        <f>IF(P126="","",VLOOKUP(P126,P$167:Q$181,2))</f>
        <v/>
      </c>
      <c r="R126" s="121"/>
      <c r="S126" s="122" t="str">
        <f>IF(R126="","",VLOOKUP(R126,R$167:S$181,2))</f>
        <v/>
      </c>
      <c r="T126" s="121"/>
      <c r="U126" s="122" t="str">
        <f t="shared" si="25"/>
        <v/>
      </c>
      <c r="V126" s="121"/>
      <c r="W126" s="122" t="str">
        <f>IF(V126="","",VLOOKUP(V126,V$167:W$181,2))</f>
        <v/>
      </c>
    </row>
    <row r="127" spans="1:23" ht="15.9" hidden="1" customHeight="1" x14ac:dyDescent="0.2">
      <c r="A127" s="346">
        <v>124</v>
      </c>
      <c r="B127" s="57"/>
      <c r="C127" s="58"/>
      <c r="D127" s="65"/>
      <c r="E127" s="125">
        <f t="shared" si="23"/>
        <v>0</v>
      </c>
      <c r="F127" s="119">
        <f t="shared" si="24"/>
        <v>111</v>
      </c>
      <c r="G127" s="120"/>
      <c r="H127" s="121"/>
      <c r="I127" s="122" t="str">
        <f>IF(H127="","",VLOOKUP(H127,H$167:I$181,2))</f>
        <v/>
      </c>
      <c r="J127" s="121"/>
      <c r="K127" s="122" t="str">
        <f t="shared" si="40"/>
        <v/>
      </c>
      <c r="L127" s="121"/>
      <c r="M127" s="122" t="str">
        <f>IF(L127="","",VLOOKUP(L127,L$167:M$181,2))</f>
        <v/>
      </c>
      <c r="N127" s="121"/>
      <c r="O127" s="122" t="str">
        <f>IF(N127="","",VLOOKUP(N127,N$167:O$181,2))</f>
        <v/>
      </c>
      <c r="P127" s="121"/>
      <c r="Q127" s="122" t="str">
        <f>IF(P127="","",VLOOKUP(P127,P$167:Q$181,2))</f>
        <v/>
      </c>
      <c r="R127" s="121"/>
      <c r="S127" s="122" t="str">
        <f>IF(R127="","",VLOOKUP(R127,R$167:S$181,2))</f>
        <v/>
      </c>
      <c r="T127" s="121"/>
      <c r="U127" s="122" t="str">
        <f t="shared" si="25"/>
        <v/>
      </c>
      <c r="V127" s="121"/>
      <c r="W127" s="122" t="str">
        <f>IF(V127="","",VLOOKUP(V127,V$167:W$181,2))</f>
        <v/>
      </c>
    </row>
    <row r="128" spans="1:23" ht="15.9" hidden="1" customHeight="1" x14ac:dyDescent="0.2">
      <c r="A128" s="349">
        <v>125</v>
      </c>
      <c r="B128" s="57"/>
      <c r="C128" s="58"/>
      <c r="D128" s="65"/>
      <c r="E128" s="125">
        <f t="shared" si="23"/>
        <v>0</v>
      </c>
      <c r="F128" s="119">
        <f t="shared" si="24"/>
        <v>111</v>
      </c>
      <c r="G128" s="120"/>
      <c r="H128" s="121"/>
      <c r="I128" s="122" t="str">
        <f>IF(H128="","",VLOOKUP(H128,H$167:I$181,2))</f>
        <v/>
      </c>
      <c r="J128" s="121"/>
      <c r="K128" s="122" t="str">
        <f t="shared" si="40"/>
        <v/>
      </c>
      <c r="L128" s="121"/>
      <c r="M128" s="122" t="str">
        <f>IF(L128="","",VLOOKUP(L128,L$167:M$181,2))</f>
        <v/>
      </c>
      <c r="N128" s="121"/>
      <c r="O128" s="122" t="str">
        <f>IF(N128="","",VLOOKUP(N128,N$167:O$181,2))</f>
        <v/>
      </c>
      <c r="P128" s="121"/>
      <c r="Q128" s="122" t="str">
        <f>IF(P128="","",VLOOKUP(P128,P$167:Q$181,2))</f>
        <v/>
      </c>
      <c r="R128" s="121"/>
      <c r="S128" s="122" t="str">
        <f>IF(R128="","",VLOOKUP(R128,R$167:S$181,2))</f>
        <v/>
      </c>
      <c r="T128" s="121"/>
      <c r="U128" s="122" t="str">
        <f t="shared" si="25"/>
        <v/>
      </c>
      <c r="V128" s="121"/>
      <c r="W128" s="122" t="str">
        <f>IF(V128="","",VLOOKUP(V128,V$167:W$181,2))</f>
        <v/>
      </c>
    </row>
    <row r="129" spans="1:23" ht="15.9" hidden="1" customHeight="1" x14ac:dyDescent="0.2">
      <c r="A129" s="346">
        <v>126</v>
      </c>
      <c r="B129" s="57"/>
      <c r="C129" s="58"/>
      <c r="D129" s="65"/>
      <c r="E129" s="125">
        <f t="shared" si="23"/>
        <v>0</v>
      </c>
      <c r="F129" s="119">
        <f t="shared" si="24"/>
        <v>111</v>
      </c>
      <c r="G129" s="120"/>
      <c r="H129" s="121"/>
      <c r="I129" s="122" t="str">
        <f>IF(H129="","",VLOOKUP(H129,H$167:I$181,2))</f>
        <v/>
      </c>
      <c r="J129" s="121"/>
      <c r="K129" s="122" t="str">
        <f t="shared" si="40"/>
        <v/>
      </c>
      <c r="L129" s="121"/>
      <c r="M129" s="122" t="str">
        <f>IF(L129="","",VLOOKUP(L129,L$167:M$181,2))</f>
        <v/>
      </c>
      <c r="N129" s="121"/>
      <c r="O129" s="122" t="str">
        <f>IF(N129="","",VLOOKUP(N129,N$167:O$181,2))</f>
        <v/>
      </c>
      <c r="P129" s="121"/>
      <c r="Q129" s="122" t="str">
        <f>IF(P129="","",VLOOKUP(P129,P$167:Q$181,2))</f>
        <v/>
      </c>
      <c r="R129" s="121"/>
      <c r="S129" s="122" t="str">
        <f>IF(R129="","",VLOOKUP(R129,R$167:S$181,2))</f>
        <v/>
      </c>
      <c r="T129" s="121"/>
      <c r="U129" s="122" t="str">
        <f t="shared" si="25"/>
        <v/>
      </c>
      <c r="V129" s="121"/>
      <c r="W129" s="122" t="str">
        <f>IF(V129="","",VLOOKUP(V129,V$167:W$181,2))</f>
        <v/>
      </c>
    </row>
    <row r="130" spans="1:23" ht="15.9" hidden="1" customHeight="1" x14ac:dyDescent="0.2">
      <c r="A130" s="346">
        <v>127</v>
      </c>
      <c r="B130" s="57"/>
      <c r="C130" s="58"/>
      <c r="D130" s="65"/>
      <c r="E130" s="125">
        <f t="shared" si="23"/>
        <v>0</v>
      </c>
      <c r="F130" s="119">
        <f t="shared" si="24"/>
        <v>111</v>
      </c>
      <c r="G130" s="120"/>
      <c r="H130" s="121"/>
      <c r="I130" s="122" t="str">
        <f>IF(H130="","",VLOOKUP(H130,H$167:I$181,2))</f>
        <v/>
      </c>
      <c r="J130" s="121"/>
      <c r="K130" s="122" t="str">
        <f t="shared" si="40"/>
        <v/>
      </c>
      <c r="L130" s="121"/>
      <c r="M130" s="122" t="str">
        <f>IF(L130="","",VLOOKUP(L130,L$167:M$181,2))</f>
        <v/>
      </c>
      <c r="N130" s="121"/>
      <c r="O130" s="122" t="str">
        <f>IF(N130="","",VLOOKUP(N130,N$167:O$181,2))</f>
        <v/>
      </c>
      <c r="P130" s="121"/>
      <c r="Q130" s="122" t="str">
        <f>IF(P130="","",VLOOKUP(P130,P$167:Q$181,2))</f>
        <v/>
      </c>
      <c r="R130" s="121"/>
      <c r="S130" s="122" t="str">
        <f>IF(R130="","",VLOOKUP(R130,R$167:S$181,2))</f>
        <v/>
      </c>
      <c r="T130" s="121"/>
      <c r="U130" s="122" t="str">
        <f t="shared" si="25"/>
        <v/>
      </c>
      <c r="V130" s="121"/>
      <c r="W130" s="122" t="str">
        <f>IF(V130="","",VLOOKUP(V130,V$167:W$181,2))</f>
        <v/>
      </c>
    </row>
    <row r="131" spans="1:23" ht="15.9" hidden="1" customHeight="1" x14ac:dyDescent="0.2">
      <c r="A131" s="349">
        <v>128</v>
      </c>
      <c r="B131" s="57"/>
      <c r="C131" s="58"/>
      <c r="D131" s="65"/>
      <c r="E131" s="125">
        <f t="shared" si="23"/>
        <v>0</v>
      </c>
      <c r="F131" s="119">
        <f t="shared" si="24"/>
        <v>111</v>
      </c>
      <c r="G131" s="120"/>
      <c r="H131" s="121"/>
      <c r="I131" s="122"/>
      <c r="J131" s="121"/>
      <c r="K131" s="122" t="str">
        <f t="shared" si="40"/>
        <v/>
      </c>
      <c r="L131" s="121"/>
      <c r="M131" s="122"/>
      <c r="N131" s="121"/>
      <c r="O131" s="122"/>
      <c r="P131" s="121"/>
      <c r="Q131" s="122"/>
      <c r="R131" s="121"/>
      <c r="S131" s="122"/>
      <c r="T131" s="121"/>
      <c r="U131" s="122" t="str">
        <f t="shared" si="25"/>
        <v/>
      </c>
      <c r="V131" s="121"/>
      <c r="W131" s="122"/>
    </row>
    <row r="132" spans="1:23" ht="15.9" hidden="1" customHeight="1" x14ac:dyDescent="0.2">
      <c r="A132" s="346">
        <v>129</v>
      </c>
      <c r="B132" s="57"/>
      <c r="C132" s="58"/>
      <c r="D132" s="65"/>
      <c r="E132" s="125">
        <f t="shared" ref="E132:E164" si="47">SUM(G132,I132,K132,M132,O132,Q132,U132,W132,S132,)</f>
        <v>0</v>
      </c>
      <c r="F132" s="119">
        <f t="shared" ref="F132:F164" si="48">RANK(E132,$E$4:$E$164,0)</f>
        <v>111</v>
      </c>
      <c r="G132" s="120"/>
      <c r="H132" s="121"/>
      <c r="I132" s="122"/>
      <c r="J132" s="121"/>
      <c r="K132" s="122" t="str">
        <f t="shared" si="40"/>
        <v/>
      </c>
      <c r="L132" s="121"/>
      <c r="M132" s="122"/>
      <c r="N132" s="121"/>
      <c r="O132" s="122"/>
      <c r="P132" s="121"/>
      <c r="Q132" s="122"/>
      <c r="R132" s="121"/>
      <c r="S132" s="122"/>
      <c r="T132" s="121"/>
      <c r="U132" s="122" t="str">
        <f t="shared" ref="U132:U164" si="49">IF(T132="","",VLOOKUP(T132,T$167:U$181,2))</f>
        <v/>
      </c>
      <c r="V132" s="121"/>
      <c r="W132" s="122"/>
    </row>
    <row r="133" spans="1:23" ht="15.9" hidden="1" customHeight="1" x14ac:dyDescent="0.2">
      <c r="A133" s="346">
        <v>130</v>
      </c>
      <c r="B133" s="57"/>
      <c r="C133" s="58"/>
      <c r="D133" s="65"/>
      <c r="E133" s="125">
        <f t="shared" si="47"/>
        <v>0</v>
      </c>
      <c r="F133" s="119">
        <f t="shared" si="48"/>
        <v>111</v>
      </c>
      <c r="G133" s="120"/>
      <c r="H133" s="121"/>
      <c r="I133" s="122" t="str">
        <f t="shared" ref="I133:I164" si="50">IF(H133="","",VLOOKUP(H133,H$167:I$181,2))</f>
        <v/>
      </c>
      <c r="J133" s="121"/>
      <c r="K133" s="122" t="str">
        <f t="shared" si="40"/>
        <v/>
      </c>
      <c r="L133" s="121"/>
      <c r="M133" s="122" t="str">
        <f t="shared" ref="M133:M164" si="51">IF(L133="","",VLOOKUP(L133,L$167:M$181,2))</f>
        <v/>
      </c>
      <c r="N133" s="121"/>
      <c r="O133" s="122" t="str">
        <f t="shared" ref="O133:O164" si="52">IF(N133="","",VLOOKUP(N133,N$167:O$181,2))</f>
        <v/>
      </c>
      <c r="P133" s="121"/>
      <c r="Q133" s="122" t="str">
        <f t="shared" ref="Q133:Q164" si="53">IF(P133="","",VLOOKUP(P133,P$167:Q$181,2))</f>
        <v/>
      </c>
      <c r="R133" s="121"/>
      <c r="S133" s="122" t="str">
        <f t="shared" ref="S133:S164" si="54">IF(R133="","",VLOOKUP(R133,R$167:S$181,2))</f>
        <v/>
      </c>
      <c r="T133" s="121"/>
      <c r="U133" s="122" t="str">
        <f t="shared" si="49"/>
        <v/>
      </c>
      <c r="V133" s="121"/>
      <c r="W133" s="122" t="str">
        <f t="shared" ref="W133:W164" si="55">IF(V133="","",VLOOKUP(V133,V$167:W$181,2))</f>
        <v/>
      </c>
    </row>
    <row r="134" spans="1:23" ht="15.9" hidden="1" customHeight="1" x14ac:dyDescent="0.2">
      <c r="A134" s="349">
        <v>131</v>
      </c>
      <c r="B134" s="57"/>
      <c r="C134" s="58"/>
      <c r="D134" s="65"/>
      <c r="E134" s="125">
        <f t="shared" si="47"/>
        <v>0</v>
      </c>
      <c r="F134" s="119">
        <f t="shared" si="48"/>
        <v>111</v>
      </c>
      <c r="G134" s="120"/>
      <c r="H134" s="121"/>
      <c r="I134" s="122" t="str">
        <f t="shared" si="50"/>
        <v/>
      </c>
      <c r="J134" s="121"/>
      <c r="K134" s="122" t="str">
        <f t="shared" si="40"/>
        <v/>
      </c>
      <c r="L134" s="121"/>
      <c r="M134" s="122" t="str">
        <f t="shared" si="51"/>
        <v/>
      </c>
      <c r="N134" s="121"/>
      <c r="O134" s="122" t="str">
        <f t="shared" si="52"/>
        <v/>
      </c>
      <c r="P134" s="121"/>
      <c r="Q134" s="122" t="str">
        <f t="shared" si="53"/>
        <v/>
      </c>
      <c r="R134" s="121"/>
      <c r="S134" s="122" t="str">
        <f t="shared" si="54"/>
        <v/>
      </c>
      <c r="T134" s="121"/>
      <c r="U134" s="122" t="str">
        <f t="shared" si="49"/>
        <v/>
      </c>
      <c r="V134" s="121"/>
      <c r="W134" s="122" t="str">
        <f t="shared" si="55"/>
        <v/>
      </c>
    </row>
    <row r="135" spans="1:23" ht="15.9" hidden="1" customHeight="1" x14ac:dyDescent="0.2">
      <c r="A135" s="346">
        <v>132</v>
      </c>
      <c r="B135" s="57"/>
      <c r="C135" s="58"/>
      <c r="D135" s="65"/>
      <c r="E135" s="125">
        <f t="shared" si="47"/>
        <v>0</v>
      </c>
      <c r="F135" s="119">
        <f t="shared" si="48"/>
        <v>111</v>
      </c>
      <c r="G135" s="120"/>
      <c r="H135" s="121"/>
      <c r="I135" s="122" t="str">
        <f t="shared" si="50"/>
        <v/>
      </c>
      <c r="J135" s="121"/>
      <c r="K135" s="122" t="str">
        <f t="shared" si="40"/>
        <v/>
      </c>
      <c r="L135" s="121"/>
      <c r="M135" s="122" t="str">
        <f t="shared" si="51"/>
        <v/>
      </c>
      <c r="N135" s="121"/>
      <c r="O135" s="122" t="str">
        <f t="shared" si="52"/>
        <v/>
      </c>
      <c r="P135" s="121"/>
      <c r="Q135" s="122" t="str">
        <f t="shared" si="53"/>
        <v/>
      </c>
      <c r="R135" s="121"/>
      <c r="S135" s="122" t="str">
        <f t="shared" si="54"/>
        <v/>
      </c>
      <c r="T135" s="121"/>
      <c r="U135" s="122" t="str">
        <f t="shared" si="49"/>
        <v/>
      </c>
      <c r="V135" s="121"/>
      <c r="W135" s="122" t="str">
        <f t="shared" si="55"/>
        <v/>
      </c>
    </row>
    <row r="136" spans="1:23" ht="15.9" hidden="1" customHeight="1" x14ac:dyDescent="0.2">
      <c r="A136" s="346">
        <v>133</v>
      </c>
      <c r="B136" s="57"/>
      <c r="C136" s="58"/>
      <c r="D136" s="65"/>
      <c r="E136" s="125">
        <f t="shared" si="47"/>
        <v>0</v>
      </c>
      <c r="F136" s="119">
        <f t="shared" si="48"/>
        <v>111</v>
      </c>
      <c r="G136" s="120"/>
      <c r="H136" s="121"/>
      <c r="I136" s="122" t="str">
        <f t="shared" si="50"/>
        <v/>
      </c>
      <c r="J136" s="121"/>
      <c r="K136" s="122" t="str">
        <f t="shared" si="40"/>
        <v/>
      </c>
      <c r="L136" s="121"/>
      <c r="M136" s="122" t="str">
        <f t="shared" si="51"/>
        <v/>
      </c>
      <c r="N136" s="121"/>
      <c r="O136" s="122" t="str">
        <f t="shared" si="52"/>
        <v/>
      </c>
      <c r="P136" s="121"/>
      <c r="Q136" s="122" t="str">
        <f t="shared" si="53"/>
        <v/>
      </c>
      <c r="R136" s="121"/>
      <c r="S136" s="122" t="str">
        <f t="shared" si="54"/>
        <v/>
      </c>
      <c r="T136" s="121"/>
      <c r="U136" s="122" t="str">
        <f t="shared" si="49"/>
        <v/>
      </c>
      <c r="V136" s="121"/>
      <c r="W136" s="122" t="str">
        <f t="shared" si="55"/>
        <v/>
      </c>
    </row>
    <row r="137" spans="1:23" ht="15.9" hidden="1" customHeight="1" x14ac:dyDescent="0.2">
      <c r="A137" s="349">
        <v>134</v>
      </c>
      <c r="B137" s="57"/>
      <c r="C137" s="58"/>
      <c r="D137" s="65"/>
      <c r="E137" s="125">
        <f t="shared" si="47"/>
        <v>0</v>
      </c>
      <c r="F137" s="119">
        <f t="shared" si="48"/>
        <v>111</v>
      </c>
      <c r="G137" s="120"/>
      <c r="H137" s="121"/>
      <c r="I137" s="122" t="str">
        <f t="shared" si="50"/>
        <v/>
      </c>
      <c r="J137" s="121"/>
      <c r="K137" s="122" t="str">
        <f t="shared" si="40"/>
        <v/>
      </c>
      <c r="L137" s="121"/>
      <c r="M137" s="122" t="str">
        <f t="shared" si="51"/>
        <v/>
      </c>
      <c r="N137" s="121"/>
      <c r="O137" s="122" t="str">
        <f t="shared" si="52"/>
        <v/>
      </c>
      <c r="P137" s="121"/>
      <c r="Q137" s="122" t="str">
        <f t="shared" si="53"/>
        <v/>
      </c>
      <c r="R137" s="121"/>
      <c r="S137" s="122" t="str">
        <f t="shared" si="54"/>
        <v/>
      </c>
      <c r="T137" s="121"/>
      <c r="U137" s="122" t="str">
        <f t="shared" si="49"/>
        <v/>
      </c>
      <c r="V137" s="121"/>
      <c r="W137" s="122" t="str">
        <f t="shared" si="55"/>
        <v/>
      </c>
    </row>
    <row r="138" spans="1:23" ht="15.9" hidden="1" customHeight="1" x14ac:dyDescent="0.2">
      <c r="A138" s="346">
        <v>135</v>
      </c>
      <c r="B138" s="57"/>
      <c r="C138" s="58"/>
      <c r="D138" s="65"/>
      <c r="E138" s="125">
        <f t="shared" si="47"/>
        <v>0</v>
      </c>
      <c r="F138" s="119">
        <f t="shared" si="48"/>
        <v>111</v>
      </c>
      <c r="G138" s="120"/>
      <c r="H138" s="121"/>
      <c r="I138" s="122" t="str">
        <f t="shared" si="50"/>
        <v/>
      </c>
      <c r="J138" s="121"/>
      <c r="K138" s="122" t="str">
        <f t="shared" si="40"/>
        <v/>
      </c>
      <c r="L138" s="121"/>
      <c r="M138" s="122" t="str">
        <f t="shared" si="51"/>
        <v/>
      </c>
      <c r="N138" s="121"/>
      <c r="O138" s="122" t="str">
        <f t="shared" si="52"/>
        <v/>
      </c>
      <c r="P138" s="121"/>
      <c r="Q138" s="122" t="str">
        <f t="shared" si="53"/>
        <v/>
      </c>
      <c r="R138" s="121"/>
      <c r="S138" s="122" t="str">
        <f t="shared" si="54"/>
        <v/>
      </c>
      <c r="T138" s="121"/>
      <c r="U138" s="122" t="str">
        <f t="shared" si="49"/>
        <v/>
      </c>
      <c r="V138" s="121"/>
      <c r="W138" s="122" t="str">
        <f t="shared" si="55"/>
        <v/>
      </c>
    </row>
    <row r="139" spans="1:23" ht="15.9" hidden="1" customHeight="1" x14ac:dyDescent="0.2">
      <c r="A139" s="346">
        <v>136</v>
      </c>
      <c r="B139" s="54"/>
      <c r="C139" s="58"/>
      <c r="D139" s="65"/>
      <c r="E139" s="125">
        <f t="shared" si="47"/>
        <v>0</v>
      </c>
      <c r="F139" s="119">
        <f t="shared" si="48"/>
        <v>111</v>
      </c>
      <c r="G139" s="120"/>
      <c r="H139" s="121"/>
      <c r="I139" s="122" t="str">
        <f t="shared" si="50"/>
        <v/>
      </c>
      <c r="J139" s="121"/>
      <c r="K139" s="122" t="str">
        <f t="shared" si="40"/>
        <v/>
      </c>
      <c r="L139" s="121"/>
      <c r="M139" s="122" t="str">
        <f t="shared" si="51"/>
        <v/>
      </c>
      <c r="N139" s="121"/>
      <c r="O139" s="122" t="str">
        <f t="shared" si="52"/>
        <v/>
      </c>
      <c r="P139" s="121"/>
      <c r="Q139" s="122" t="str">
        <f t="shared" si="53"/>
        <v/>
      </c>
      <c r="R139" s="121"/>
      <c r="S139" s="122" t="str">
        <f t="shared" si="54"/>
        <v/>
      </c>
      <c r="T139" s="121"/>
      <c r="U139" s="122" t="str">
        <f t="shared" si="49"/>
        <v/>
      </c>
      <c r="V139" s="121"/>
      <c r="W139" s="122" t="str">
        <f t="shared" si="55"/>
        <v/>
      </c>
    </row>
    <row r="140" spans="1:23" ht="15.9" hidden="1" customHeight="1" x14ac:dyDescent="0.2">
      <c r="A140" s="349">
        <v>137</v>
      </c>
      <c r="B140" s="57"/>
      <c r="C140" s="58"/>
      <c r="D140" s="65"/>
      <c r="E140" s="125">
        <f t="shared" si="47"/>
        <v>0</v>
      </c>
      <c r="F140" s="119">
        <f t="shared" si="48"/>
        <v>111</v>
      </c>
      <c r="G140" s="120"/>
      <c r="H140" s="121"/>
      <c r="I140" s="122" t="str">
        <f t="shared" si="50"/>
        <v/>
      </c>
      <c r="J140" s="121"/>
      <c r="K140" s="122" t="str">
        <f t="shared" si="40"/>
        <v/>
      </c>
      <c r="L140" s="121"/>
      <c r="M140" s="122" t="str">
        <f t="shared" si="51"/>
        <v/>
      </c>
      <c r="N140" s="121"/>
      <c r="O140" s="122" t="str">
        <f t="shared" si="52"/>
        <v/>
      </c>
      <c r="P140" s="121"/>
      <c r="Q140" s="122" t="str">
        <f t="shared" si="53"/>
        <v/>
      </c>
      <c r="R140" s="121"/>
      <c r="S140" s="122" t="str">
        <f t="shared" si="54"/>
        <v/>
      </c>
      <c r="T140" s="121"/>
      <c r="U140" s="122" t="str">
        <f t="shared" si="49"/>
        <v/>
      </c>
      <c r="V140" s="121"/>
      <c r="W140" s="122" t="str">
        <f t="shared" si="55"/>
        <v/>
      </c>
    </row>
    <row r="141" spans="1:23" ht="15.9" hidden="1" customHeight="1" x14ac:dyDescent="0.2">
      <c r="A141" s="346">
        <v>138</v>
      </c>
      <c r="B141" s="57"/>
      <c r="C141" s="58"/>
      <c r="D141" s="65"/>
      <c r="E141" s="125">
        <f t="shared" si="47"/>
        <v>0</v>
      </c>
      <c r="F141" s="119">
        <f t="shared" si="48"/>
        <v>111</v>
      </c>
      <c r="G141" s="120"/>
      <c r="H141" s="121"/>
      <c r="I141" s="122" t="str">
        <f t="shared" si="50"/>
        <v/>
      </c>
      <c r="J141" s="121"/>
      <c r="K141" s="122" t="str">
        <f t="shared" si="40"/>
        <v/>
      </c>
      <c r="L141" s="121"/>
      <c r="M141" s="122" t="str">
        <f t="shared" si="51"/>
        <v/>
      </c>
      <c r="N141" s="121"/>
      <c r="O141" s="122" t="str">
        <f t="shared" si="52"/>
        <v/>
      </c>
      <c r="P141" s="121"/>
      <c r="Q141" s="122" t="str">
        <f t="shared" si="53"/>
        <v/>
      </c>
      <c r="R141" s="121"/>
      <c r="S141" s="122" t="str">
        <f t="shared" si="54"/>
        <v/>
      </c>
      <c r="T141" s="121"/>
      <c r="U141" s="122" t="str">
        <f t="shared" si="49"/>
        <v/>
      </c>
      <c r="V141" s="121"/>
      <c r="W141" s="122" t="str">
        <f t="shared" si="55"/>
        <v/>
      </c>
    </row>
    <row r="142" spans="1:23" ht="15.9" hidden="1" customHeight="1" x14ac:dyDescent="0.2">
      <c r="A142" s="346">
        <v>139</v>
      </c>
      <c r="B142" s="57"/>
      <c r="C142" s="58"/>
      <c r="D142" s="65"/>
      <c r="E142" s="125">
        <f t="shared" si="47"/>
        <v>0</v>
      </c>
      <c r="F142" s="119">
        <f t="shared" si="48"/>
        <v>111</v>
      </c>
      <c r="G142" s="120"/>
      <c r="H142" s="121"/>
      <c r="I142" s="122" t="str">
        <f t="shared" si="50"/>
        <v/>
      </c>
      <c r="J142" s="121"/>
      <c r="K142" s="122" t="str">
        <f t="shared" si="40"/>
        <v/>
      </c>
      <c r="L142" s="121"/>
      <c r="M142" s="122" t="str">
        <f t="shared" si="51"/>
        <v/>
      </c>
      <c r="N142" s="121"/>
      <c r="O142" s="122" t="str">
        <f t="shared" si="52"/>
        <v/>
      </c>
      <c r="P142" s="121"/>
      <c r="Q142" s="122" t="str">
        <f t="shared" si="53"/>
        <v/>
      </c>
      <c r="R142" s="121"/>
      <c r="S142" s="122" t="str">
        <f t="shared" si="54"/>
        <v/>
      </c>
      <c r="T142" s="121"/>
      <c r="U142" s="122" t="str">
        <f t="shared" si="49"/>
        <v/>
      </c>
      <c r="V142" s="121"/>
      <c r="W142" s="122" t="str">
        <f t="shared" si="55"/>
        <v/>
      </c>
    </row>
    <row r="143" spans="1:23" ht="15.9" hidden="1" customHeight="1" x14ac:dyDescent="0.2">
      <c r="A143" s="349">
        <v>140</v>
      </c>
      <c r="B143" s="57"/>
      <c r="C143" s="58"/>
      <c r="D143" s="65"/>
      <c r="E143" s="125">
        <f t="shared" si="47"/>
        <v>0</v>
      </c>
      <c r="F143" s="119">
        <f t="shared" si="48"/>
        <v>111</v>
      </c>
      <c r="G143" s="120"/>
      <c r="H143" s="121"/>
      <c r="I143" s="122" t="str">
        <f t="shared" si="50"/>
        <v/>
      </c>
      <c r="J143" s="121"/>
      <c r="K143" s="122" t="str">
        <f t="shared" si="40"/>
        <v/>
      </c>
      <c r="L143" s="121"/>
      <c r="M143" s="122" t="str">
        <f t="shared" si="51"/>
        <v/>
      </c>
      <c r="N143" s="121"/>
      <c r="O143" s="122" t="str">
        <f t="shared" si="52"/>
        <v/>
      </c>
      <c r="P143" s="121"/>
      <c r="Q143" s="122" t="str">
        <f t="shared" si="53"/>
        <v/>
      </c>
      <c r="R143" s="121"/>
      <c r="S143" s="122" t="str">
        <f t="shared" si="54"/>
        <v/>
      </c>
      <c r="T143" s="121"/>
      <c r="U143" s="122" t="str">
        <f t="shared" si="49"/>
        <v/>
      </c>
      <c r="V143" s="121"/>
      <c r="W143" s="122" t="str">
        <f t="shared" si="55"/>
        <v/>
      </c>
    </row>
    <row r="144" spans="1:23" ht="15.9" hidden="1" customHeight="1" x14ac:dyDescent="0.2">
      <c r="A144" s="346">
        <v>141</v>
      </c>
      <c r="B144" s="54"/>
      <c r="C144" s="58"/>
      <c r="D144" s="65"/>
      <c r="E144" s="125">
        <f t="shared" si="47"/>
        <v>0</v>
      </c>
      <c r="F144" s="119">
        <f t="shared" si="48"/>
        <v>111</v>
      </c>
      <c r="G144" s="120"/>
      <c r="H144" s="121"/>
      <c r="I144" s="122" t="str">
        <f t="shared" si="50"/>
        <v/>
      </c>
      <c r="J144" s="121"/>
      <c r="K144" s="122" t="str">
        <f t="shared" si="40"/>
        <v/>
      </c>
      <c r="L144" s="121"/>
      <c r="M144" s="122" t="str">
        <f t="shared" si="51"/>
        <v/>
      </c>
      <c r="N144" s="121"/>
      <c r="O144" s="122" t="str">
        <f t="shared" si="52"/>
        <v/>
      </c>
      <c r="P144" s="121"/>
      <c r="Q144" s="122" t="str">
        <f t="shared" si="53"/>
        <v/>
      </c>
      <c r="R144" s="121"/>
      <c r="S144" s="122" t="str">
        <f t="shared" si="54"/>
        <v/>
      </c>
      <c r="T144" s="121"/>
      <c r="U144" s="122" t="str">
        <f t="shared" si="49"/>
        <v/>
      </c>
      <c r="V144" s="121"/>
      <c r="W144" s="122" t="str">
        <f t="shared" si="55"/>
        <v/>
      </c>
    </row>
    <row r="145" spans="1:23" ht="15.9" hidden="1" customHeight="1" x14ac:dyDescent="0.2">
      <c r="A145" s="346">
        <v>142</v>
      </c>
      <c r="B145" s="54"/>
      <c r="C145" s="58"/>
      <c r="D145" s="65"/>
      <c r="E145" s="125">
        <f t="shared" si="47"/>
        <v>0</v>
      </c>
      <c r="F145" s="119">
        <f t="shared" si="48"/>
        <v>111</v>
      </c>
      <c r="G145" s="120"/>
      <c r="H145" s="121"/>
      <c r="I145" s="122" t="str">
        <f t="shared" si="50"/>
        <v/>
      </c>
      <c r="J145" s="121"/>
      <c r="K145" s="122" t="str">
        <f t="shared" si="40"/>
        <v/>
      </c>
      <c r="L145" s="121"/>
      <c r="M145" s="122" t="str">
        <f t="shared" si="51"/>
        <v/>
      </c>
      <c r="N145" s="121"/>
      <c r="O145" s="122" t="str">
        <f t="shared" si="52"/>
        <v/>
      </c>
      <c r="P145" s="121"/>
      <c r="Q145" s="122" t="str">
        <f t="shared" si="53"/>
        <v/>
      </c>
      <c r="R145" s="121"/>
      <c r="S145" s="122" t="str">
        <f t="shared" si="54"/>
        <v/>
      </c>
      <c r="T145" s="121"/>
      <c r="U145" s="122" t="str">
        <f t="shared" si="49"/>
        <v/>
      </c>
      <c r="V145" s="121"/>
      <c r="W145" s="122" t="str">
        <f t="shared" si="55"/>
        <v/>
      </c>
    </row>
    <row r="146" spans="1:23" ht="15.9" hidden="1" customHeight="1" x14ac:dyDescent="0.2">
      <c r="A146" s="349">
        <v>143</v>
      </c>
      <c r="B146" s="54"/>
      <c r="C146" s="58"/>
      <c r="D146" s="65"/>
      <c r="E146" s="125">
        <f t="shared" si="47"/>
        <v>0</v>
      </c>
      <c r="F146" s="119">
        <f t="shared" si="48"/>
        <v>111</v>
      </c>
      <c r="G146" s="120"/>
      <c r="H146" s="121"/>
      <c r="I146" s="122" t="str">
        <f t="shared" si="50"/>
        <v/>
      </c>
      <c r="J146" s="121"/>
      <c r="K146" s="122" t="str">
        <f t="shared" si="40"/>
        <v/>
      </c>
      <c r="L146" s="121"/>
      <c r="M146" s="122" t="str">
        <f t="shared" si="51"/>
        <v/>
      </c>
      <c r="N146" s="121"/>
      <c r="O146" s="122" t="str">
        <f t="shared" si="52"/>
        <v/>
      </c>
      <c r="P146" s="121"/>
      <c r="Q146" s="122" t="str">
        <f t="shared" si="53"/>
        <v/>
      </c>
      <c r="R146" s="121"/>
      <c r="S146" s="122" t="str">
        <f t="shared" si="54"/>
        <v/>
      </c>
      <c r="T146" s="121"/>
      <c r="U146" s="122" t="str">
        <f t="shared" si="49"/>
        <v/>
      </c>
      <c r="V146" s="121"/>
      <c r="W146" s="122" t="str">
        <f t="shared" si="55"/>
        <v/>
      </c>
    </row>
    <row r="147" spans="1:23" ht="15.9" hidden="1" customHeight="1" x14ac:dyDescent="0.2">
      <c r="A147" s="346">
        <v>144</v>
      </c>
      <c r="B147" s="54"/>
      <c r="C147" s="58"/>
      <c r="D147" s="65"/>
      <c r="E147" s="125">
        <f t="shared" si="47"/>
        <v>0</v>
      </c>
      <c r="F147" s="119">
        <f t="shared" si="48"/>
        <v>111</v>
      </c>
      <c r="G147" s="120"/>
      <c r="H147" s="121"/>
      <c r="I147" s="122" t="str">
        <f t="shared" si="50"/>
        <v/>
      </c>
      <c r="J147" s="121"/>
      <c r="K147" s="122" t="str">
        <f t="shared" si="40"/>
        <v/>
      </c>
      <c r="L147" s="121"/>
      <c r="M147" s="122" t="str">
        <f t="shared" si="51"/>
        <v/>
      </c>
      <c r="N147" s="121"/>
      <c r="O147" s="122" t="str">
        <f t="shared" si="52"/>
        <v/>
      </c>
      <c r="P147" s="121"/>
      <c r="Q147" s="122" t="str">
        <f t="shared" si="53"/>
        <v/>
      </c>
      <c r="R147" s="121"/>
      <c r="S147" s="122" t="str">
        <f t="shared" si="54"/>
        <v/>
      </c>
      <c r="T147" s="121"/>
      <c r="U147" s="122" t="str">
        <f t="shared" si="49"/>
        <v/>
      </c>
      <c r="V147" s="121"/>
      <c r="W147" s="122" t="str">
        <f t="shared" si="55"/>
        <v/>
      </c>
    </row>
    <row r="148" spans="1:23" ht="15.9" hidden="1" customHeight="1" x14ac:dyDescent="0.2">
      <c r="A148" s="346">
        <v>145</v>
      </c>
      <c r="B148" s="54"/>
      <c r="C148" s="58"/>
      <c r="D148" s="65"/>
      <c r="E148" s="125">
        <f t="shared" si="47"/>
        <v>0</v>
      </c>
      <c r="F148" s="119">
        <f t="shared" si="48"/>
        <v>111</v>
      </c>
      <c r="G148" s="120"/>
      <c r="H148" s="121"/>
      <c r="I148" s="122" t="str">
        <f t="shared" si="50"/>
        <v/>
      </c>
      <c r="J148" s="121"/>
      <c r="K148" s="122" t="str">
        <f t="shared" si="40"/>
        <v/>
      </c>
      <c r="L148" s="121"/>
      <c r="M148" s="122" t="str">
        <f t="shared" si="51"/>
        <v/>
      </c>
      <c r="N148" s="121"/>
      <c r="O148" s="122" t="str">
        <f t="shared" si="52"/>
        <v/>
      </c>
      <c r="P148" s="121"/>
      <c r="Q148" s="122" t="str">
        <f t="shared" si="53"/>
        <v/>
      </c>
      <c r="R148" s="121"/>
      <c r="S148" s="122" t="str">
        <f t="shared" si="54"/>
        <v/>
      </c>
      <c r="T148" s="121"/>
      <c r="U148" s="122" t="str">
        <f t="shared" si="49"/>
        <v/>
      </c>
      <c r="V148" s="121"/>
      <c r="W148" s="122" t="str">
        <f t="shared" si="55"/>
        <v/>
      </c>
    </row>
    <row r="149" spans="1:23" ht="15.9" hidden="1" customHeight="1" x14ac:dyDescent="0.2">
      <c r="A149" s="349">
        <v>146</v>
      </c>
      <c r="B149" s="57"/>
      <c r="C149" s="58"/>
      <c r="D149" s="65"/>
      <c r="E149" s="125">
        <f t="shared" si="47"/>
        <v>0</v>
      </c>
      <c r="F149" s="119">
        <f t="shared" si="48"/>
        <v>111</v>
      </c>
      <c r="G149" s="120"/>
      <c r="H149" s="121"/>
      <c r="I149" s="122" t="str">
        <f t="shared" si="50"/>
        <v/>
      </c>
      <c r="J149" s="121"/>
      <c r="K149" s="122" t="str">
        <f t="shared" si="40"/>
        <v/>
      </c>
      <c r="L149" s="121"/>
      <c r="M149" s="122" t="str">
        <f t="shared" si="51"/>
        <v/>
      </c>
      <c r="N149" s="121"/>
      <c r="O149" s="122" t="str">
        <f t="shared" si="52"/>
        <v/>
      </c>
      <c r="P149" s="121"/>
      <c r="Q149" s="122" t="str">
        <f t="shared" si="53"/>
        <v/>
      </c>
      <c r="R149" s="121"/>
      <c r="S149" s="122" t="str">
        <f t="shared" si="54"/>
        <v/>
      </c>
      <c r="T149" s="121"/>
      <c r="U149" s="122" t="str">
        <f t="shared" si="49"/>
        <v/>
      </c>
      <c r="V149" s="121"/>
      <c r="W149" s="122" t="str">
        <f t="shared" si="55"/>
        <v/>
      </c>
    </row>
    <row r="150" spans="1:23" ht="15.9" hidden="1" customHeight="1" x14ac:dyDescent="0.2">
      <c r="A150" s="346">
        <v>147</v>
      </c>
      <c r="B150" s="57"/>
      <c r="C150" s="58"/>
      <c r="D150" s="65"/>
      <c r="E150" s="125">
        <f t="shared" si="47"/>
        <v>0</v>
      </c>
      <c r="F150" s="119">
        <f t="shared" si="48"/>
        <v>111</v>
      </c>
      <c r="G150" s="120"/>
      <c r="H150" s="121"/>
      <c r="I150" s="122" t="str">
        <f t="shared" si="50"/>
        <v/>
      </c>
      <c r="J150" s="121"/>
      <c r="K150" s="122" t="str">
        <f t="shared" si="40"/>
        <v/>
      </c>
      <c r="L150" s="121"/>
      <c r="M150" s="122" t="str">
        <f t="shared" si="51"/>
        <v/>
      </c>
      <c r="N150" s="121"/>
      <c r="O150" s="122" t="str">
        <f t="shared" si="52"/>
        <v/>
      </c>
      <c r="P150" s="121"/>
      <c r="Q150" s="122" t="str">
        <f t="shared" si="53"/>
        <v/>
      </c>
      <c r="R150" s="121"/>
      <c r="S150" s="122" t="str">
        <f t="shared" si="54"/>
        <v/>
      </c>
      <c r="T150" s="121"/>
      <c r="U150" s="122" t="str">
        <f t="shared" si="49"/>
        <v/>
      </c>
      <c r="V150" s="121"/>
      <c r="W150" s="122" t="str">
        <f t="shared" si="55"/>
        <v/>
      </c>
    </row>
    <row r="151" spans="1:23" ht="15.9" hidden="1" customHeight="1" x14ac:dyDescent="0.2">
      <c r="A151" s="346">
        <v>148</v>
      </c>
      <c r="B151" s="57"/>
      <c r="C151" s="58"/>
      <c r="D151" s="65"/>
      <c r="E151" s="125">
        <f t="shared" si="47"/>
        <v>0</v>
      </c>
      <c r="F151" s="119">
        <f t="shared" si="48"/>
        <v>111</v>
      </c>
      <c r="G151" s="120"/>
      <c r="H151" s="121"/>
      <c r="I151" s="122" t="str">
        <f t="shared" si="50"/>
        <v/>
      </c>
      <c r="J151" s="121"/>
      <c r="K151" s="122" t="str">
        <f t="shared" si="40"/>
        <v/>
      </c>
      <c r="L151" s="121"/>
      <c r="M151" s="122" t="str">
        <f t="shared" si="51"/>
        <v/>
      </c>
      <c r="N151" s="121"/>
      <c r="O151" s="122" t="str">
        <f t="shared" si="52"/>
        <v/>
      </c>
      <c r="P151" s="121"/>
      <c r="Q151" s="122" t="str">
        <f t="shared" si="53"/>
        <v/>
      </c>
      <c r="R151" s="121"/>
      <c r="S151" s="122" t="str">
        <f t="shared" si="54"/>
        <v/>
      </c>
      <c r="T151" s="121"/>
      <c r="U151" s="122" t="str">
        <f t="shared" si="49"/>
        <v/>
      </c>
      <c r="V151" s="121"/>
      <c r="W151" s="122" t="str">
        <f t="shared" si="55"/>
        <v/>
      </c>
    </row>
    <row r="152" spans="1:23" ht="15.9" hidden="1" customHeight="1" x14ac:dyDescent="0.2">
      <c r="A152" s="349">
        <v>149</v>
      </c>
      <c r="B152" s="57"/>
      <c r="C152" s="58"/>
      <c r="D152" s="65"/>
      <c r="E152" s="125">
        <f t="shared" si="47"/>
        <v>0</v>
      </c>
      <c r="F152" s="119">
        <f t="shared" si="48"/>
        <v>111</v>
      </c>
      <c r="G152" s="120"/>
      <c r="H152" s="121"/>
      <c r="I152" s="122" t="str">
        <f t="shared" si="50"/>
        <v/>
      </c>
      <c r="J152" s="121"/>
      <c r="K152" s="122" t="str">
        <f t="shared" si="40"/>
        <v/>
      </c>
      <c r="L152" s="121"/>
      <c r="M152" s="122" t="str">
        <f t="shared" si="51"/>
        <v/>
      </c>
      <c r="N152" s="121"/>
      <c r="O152" s="122" t="str">
        <f t="shared" si="52"/>
        <v/>
      </c>
      <c r="P152" s="121"/>
      <c r="Q152" s="122" t="str">
        <f t="shared" si="53"/>
        <v/>
      </c>
      <c r="R152" s="121"/>
      <c r="S152" s="122" t="str">
        <f t="shared" si="54"/>
        <v/>
      </c>
      <c r="T152" s="121"/>
      <c r="U152" s="122" t="str">
        <f t="shared" si="49"/>
        <v/>
      </c>
      <c r="V152" s="121"/>
      <c r="W152" s="122" t="str">
        <f t="shared" si="55"/>
        <v/>
      </c>
    </row>
    <row r="153" spans="1:23" ht="15.9" hidden="1" customHeight="1" x14ac:dyDescent="0.2">
      <c r="A153" s="346">
        <v>150</v>
      </c>
      <c r="B153" s="57"/>
      <c r="C153" s="58"/>
      <c r="D153" s="65"/>
      <c r="E153" s="125">
        <f t="shared" si="47"/>
        <v>0</v>
      </c>
      <c r="F153" s="119">
        <f t="shared" si="48"/>
        <v>111</v>
      </c>
      <c r="G153" s="120"/>
      <c r="H153" s="121"/>
      <c r="I153" s="122" t="str">
        <f t="shared" si="50"/>
        <v/>
      </c>
      <c r="J153" s="121"/>
      <c r="K153" s="122" t="str">
        <f t="shared" si="40"/>
        <v/>
      </c>
      <c r="L153" s="121"/>
      <c r="M153" s="122" t="str">
        <f t="shared" si="51"/>
        <v/>
      </c>
      <c r="N153" s="121"/>
      <c r="O153" s="122" t="str">
        <f t="shared" si="52"/>
        <v/>
      </c>
      <c r="P153" s="121"/>
      <c r="Q153" s="122" t="str">
        <f t="shared" si="53"/>
        <v/>
      </c>
      <c r="R153" s="121"/>
      <c r="S153" s="122" t="str">
        <f t="shared" si="54"/>
        <v/>
      </c>
      <c r="T153" s="121"/>
      <c r="U153" s="122" t="str">
        <f t="shared" si="49"/>
        <v/>
      </c>
      <c r="V153" s="121"/>
      <c r="W153" s="122" t="str">
        <f t="shared" si="55"/>
        <v/>
      </c>
    </row>
    <row r="154" spans="1:23" ht="15.9" hidden="1" customHeight="1" x14ac:dyDescent="0.2">
      <c r="A154" s="346">
        <v>151</v>
      </c>
      <c r="B154" s="57"/>
      <c r="C154" s="58"/>
      <c r="D154" s="65"/>
      <c r="E154" s="125">
        <f t="shared" si="47"/>
        <v>0</v>
      </c>
      <c r="F154" s="119">
        <f t="shared" si="48"/>
        <v>111</v>
      </c>
      <c r="G154" s="120"/>
      <c r="H154" s="121"/>
      <c r="I154" s="122" t="str">
        <f t="shared" si="50"/>
        <v/>
      </c>
      <c r="J154" s="121"/>
      <c r="K154" s="122" t="str">
        <f t="shared" si="40"/>
        <v/>
      </c>
      <c r="L154" s="121"/>
      <c r="M154" s="122" t="str">
        <f t="shared" si="51"/>
        <v/>
      </c>
      <c r="N154" s="121"/>
      <c r="O154" s="122" t="str">
        <f t="shared" si="52"/>
        <v/>
      </c>
      <c r="P154" s="121"/>
      <c r="Q154" s="122" t="str">
        <f t="shared" si="53"/>
        <v/>
      </c>
      <c r="R154" s="121"/>
      <c r="S154" s="122" t="str">
        <f t="shared" si="54"/>
        <v/>
      </c>
      <c r="T154" s="121"/>
      <c r="U154" s="122" t="str">
        <f t="shared" si="49"/>
        <v/>
      </c>
      <c r="V154" s="121"/>
      <c r="W154" s="122" t="str">
        <f t="shared" si="55"/>
        <v/>
      </c>
    </row>
    <row r="155" spans="1:23" ht="15.9" hidden="1" customHeight="1" x14ac:dyDescent="0.2">
      <c r="A155" s="349">
        <v>152</v>
      </c>
      <c r="B155" s="57"/>
      <c r="C155" s="58"/>
      <c r="D155" s="65"/>
      <c r="E155" s="125">
        <f t="shared" si="47"/>
        <v>0</v>
      </c>
      <c r="F155" s="119">
        <f t="shared" si="48"/>
        <v>111</v>
      </c>
      <c r="G155" s="120"/>
      <c r="H155" s="121"/>
      <c r="I155" s="122" t="str">
        <f t="shared" si="50"/>
        <v/>
      </c>
      <c r="J155" s="121"/>
      <c r="K155" s="122" t="str">
        <f t="shared" si="40"/>
        <v/>
      </c>
      <c r="L155" s="121"/>
      <c r="M155" s="122" t="str">
        <f t="shared" si="51"/>
        <v/>
      </c>
      <c r="N155" s="121"/>
      <c r="O155" s="122" t="str">
        <f t="shared" si="52"/>
        <v/>
      </c>
      <c r="P155" s="121"/>
      <c r="Q155" s="122" t="str">
        <f t="shared" si="53"/>
        <v/>
      </c>
      <c r="R155" s="121"/>
      <c r="S155" s="122" t="str">
        <f t="shared" si="54"/>
        <v/>
      </c>
      <c r="T155" s="121"/>
      <c r="U155" s="122" t="str">
        <f t="shared" si="49"/>
        <v/>
      </c>
      <c r="V155" s="121"/>
      <c r="W155" s="122" t="str">
        <f t="shared" si="55"/>
        <v/>
      </c>
    </row>
    <row r="156" spans="1:23" ht="15.9" hidden="1" customHeight="1" x14ac:dyDescent="0.2">
      <c r="A156" s="346">
        <v>153</v>
      </c>
      <c r="B156" s="57"/>
      <c r="C156" s="58"/>
      <c r="D156" s="65"/>
      <c r="E156" s="125">
        <f t="shared" si="47"/>
        <v>0</v>
      </c>
      <c r="F156" s="119">
        <f t="shared" si="48"/>
        <v>111</v>
      </c>
      <c r="G156" s="120"/>
      <c r="H156" s="121"/>
      <c r="I156" s="122" t="str">
        <f t="shared" si="50"/>
        <v/>
      </c>
      <c r="J156" s="121"/>
      <c r="K156" s="122" t="str">
        <f t="shared" si="40"/>
        <v/>
      </c>
      <c r="L156" s="121"/>
      <c r="M156" s="122" t="str">
        <f t="shared" si="51"/>
        <v/>
      </c>
      <c r="N156" s="121"/>
      <c r="O156" s="122" t="str">
        <f t="shared" si="52"/>
        <v/>
      </c>
      <c r="P156" s="121"/>
      <c r="Q156" s="122" t="str">
        <f t="shared" si="53"/>
        <v/>
      </c>
      <c r="R156" s="121"/>
      <c r="S156" s="122" t="str">
        <f t="shared" si="54"/>
        <v/>
      </c>
      <c r="T156" s="121"/>
      <c r="U156" s="122" t="str">
        <f t="shared" si="49"/>
        <v/>
      </c>
      <c r="V156" s="121"/>
      <c r="W156" s="122" t="str">
        <f t="shared" si="55"/>
        <v/>
      </c>
    </row>
    <row r="157" spans="1:23" ht="15.9" hidden="1" customHeight="1" x14ac:dyDescent="0.2">
      <c r="A157" s="346">
        <v>154</v>
      </c>
      <c r="B157" s="57"/>
      <c r="C157" s="58"/>
      <c r="D157" s="65"/>
      <c r="E157" s="125">
        <f t="shared" si="47"/>
        <v>0</v>
      </c>
      <c r="F157" s="119">
        <f t="shared" si="48"/>
        <v>111</v>
      </c>
      <c r="G157" s="120"/>
      <c r="H157" s="121"/>
      <c r="I157" s="122" t="str">
        <f t="shared" si="50"/>
        <v/>
      </c>
      <c r="J157" s="121"/>
      <c r="K157" s="122" t="str">
        <f t="shared" si="40"/>
        <v/>
      </c>
      <c r="L157" s="121"/>
      <c r="M157" s="122" t="str">
        <f t="shared" si="51"/>
        <v/>
      </c>
      <c r="N157" s="121"/>
      <c r="O157" s="122" t="str">
        <f t="shared" si="52"/>
        <v/>
      </c>
      <c r="P157" s="121"/>
      <c r="Q157" s="122" t="str">
        <f t="shared" si="53"/>
        <v/>
      </c>
      <c r="R157" s="121"/>
      <c r="S157" s="122" t="str">
        <f t="shared" si="54"/>
        <v/>
      </c>
      <c r="T157" s="121"/>
      <c r="U157" s="122" t="str">
        <f t="shared" si="49"/>
        <v/>
      </c>
      <c r="V157" s="121"/>
      <c r="W157" s="122" t="str">
        <f t="shared" si="55"/>
        <v/>
      </c>
    </row>
    <row r="158" spans="1:23" ht="15.9" hidden="1" customHeight="1" x14ac:dyDescent="0.2">
      <c r="A158" s="349">
        <v>155</v>
      </c>
      <c r="B158" s="57"/>
      <c r="C158" s="58"/>
      <c r="D158" s="65"/>
      <c r="E158" s="125">
        <f t="shared" si="47"/>
        <v>0</v>
      </c>
      <c r="F158" s="119">
        <f t="shared" si="48"/>
        <v>111</v>
      </c>
      <c r="G158" s="120"/>
      <c r="H158" s="121"/>
      <c r="I158" s="122" t="str">
        <f t="shared" si="50"/>
        <v/>
      </c>
      <c r="J158" s="121"/>
      <c r="K158" s="122" t="str">
        <f t="shared" si="40"/>
        <v/>
      </c>
      <c r="L158" s="121"/>
      <c r="M158" s="122" t="str">
        <f t="shared" si="51"/>
        <v/>
      </c>
      <c r="N158" s="121"/>
      <c r="O158" s="122" t="str">
        <f t="shared" si="52"/>
        <v/>
      </c>
      <c r="P158" s="121"/>
      <c r="Q158" s="122" t="str">
        <f t="shared" si="53"/>
        <v/>
      </c>
      <c r="R158" s="121"/>
      <c r="S158" s="122" t="str">
        <f t="shared" si="54"/>
        <v/>
      </c>
      <c r="T158" s="121"/>
      <c r="U158" s="122" t="str">
        <f t="shared" si="49"/>
        <v/>
      </c>
      <c r="V158" s="121"/>
      <c r="W158" s="122" t="str">
        <f t="shared" si="55"/>
        <v/>
      </c>
    </row>
    <row r="159" spans="1:23" ht="15.9" hidden="1" customHeight="1" x14ac:dyDescent="0.2">
      <c r="A159" s="346">
        <v>156</v>
      </c>
      <c r="B159" s="54"/>
      <c r="C159" s="58"/>
      <c r="D159" s="65"/>
      <c r="E159" s="125">
        <f t="shared" si="47"/>
        <v>0</v>
      </c>
      <c r="F159" s="119">
        <f t="shared" si="48"/>
        <v>111</v>
      </c>
      <c r="G159" s="120"/>
      <c r="H159" s="121"/>
      <c r="I159" s="122" t="str">
        <f t="shared" si="50"/>
        <v/>
      </c>
      <c r="J159" s="121"/>
      <c r="K159" s="122" t="str">
        <f t="shared" si="40"/>
        <v/>
      </c>
      <c r="L159" s="121"/>
      <c r="M159" s="122" t="str">
        <f t="shared" si="51"/>
        <v/>
      </c>
      <c r="N159" s="121"/>
      <c r="O159" s="122" t="str">
        <f t="shared" si="52"/>
        <v/>
      </c>
      <c r="P159" s="121"/>
      <c r="Q159" s="122" t="str">
        <f t="shared" si="53"/>
        <v/>
      </c>
      <c r="R159" s="121"/>
      <c r="S159" s="122" t="str">
        <f t="shared" si="54"/>
        <v/>
      </c>
      <c r="T159" s="121"/>
      <c r="U159" s="122" t="str">
        <f t="shared" si="49"/>
        <v/>
      </c>
      <c r="V159" s="121"/>
      <c r="W159" s="122" t="str">
        <f t="shared" si="55"/>
        <v/>
      </c>
    </row>
    <row r="160" spans="1:23" ht="15.9" hidden="1" customHeight="1" x14ac:dyDescent="0.2">
      <c r="A160" s="346">
        <v>157</v>
      </c>
      <c r="B160" s="54"/>
      <c r="C160" s="58"/>
      <c r="D160" s="65"/>
      <c r="E160" s="125">
        <f t="shared" si="47"/>
        <v>0</v>
      </c>
      <c r="F160" s="119">
        <f t="shared" si="48"/>
        <v>111</v>
      </c>
      <c r="G160" s="120"/>
      <c r="H160" s="121"/>
      <c r="I160" s="122" t="str">
        <f t="shared" si="50"/>
        <v/>
      </c>
      <c r="J160" s="121"/>
      <c r="K160" s="122" t="str">
        <f t="shared" si="40"/>
        <v/>
      </c>
      <c r="L160" s="121"/>
      <c r="M160" s="122" t="str">
        <f t="shared" si="51"/>
        <v/>
      </c>
      <c r="N160" s="121"/>
      <c r="O160" s="122" t="str">
        <f t="shared" si="52"/>
        <v/>
      </c>
      <c r="P160" s="121"/>
      <c r="Q160" s="122" t="str">
        <f t="shared" si="53"/>
        <v/>
      </c>
      <c r="R160" s="121"/>
      <c r="S160" s="122" t="str">
        <f t="shared" si="54"/>
        <v/>
      </c>
      <c r="T160" s="121"/>
      <c r="U160" s="122" t="str">
        <f t="shared" si="49"/>
        <v/>
      </c>
      <c r="V160" s="121"/>
      <c r="W160" s="122" t="str">
        <f t="shared" si="55"/>
        <v/>
      </c>
    </row>
    <row r="161" spans="1:23" ht="15.9" hidden="1" customHeight="1" x14ac:dyDescent="0.2">
      <c r="A161" s="349">
        <v>158</v>
      </c>
      <c r="B161" s="54"/>
      <c r="C161" s="58"/>
      <c r="D161" s="65"/>
      <c r="E161" s="125">
        <f t="shared" si="47"/>
        <v>0</v>
      </c>
      <c r="F161" s="119">
        <f t="shared" si="48"/>
        <v>111</v>
      </c>
      <c r="G161" s="120"/>
      <c r="H161" s="121"/>
      <c r="I161" s="122" t="str">
        <f t="shared" si="50"/>
        <v/>
      </c>
      <c r="J161" s="121"/>
      <c r="K161" s="122" t="str">
        <f t="shared" si="40"/>
        <v/>
      </c>
      <c r="L161" s="121"/>
      <c r="M161" s="122" t="str">
        <f t="shared" si="51"/>
        <v/>
      </c>
      <c r="N161" s="121"/>
      <c r="O161" s="122" t="str">
        <f t="shared" si="52"/>
        <v/>
      </c>
      <c r="P161" s="121"/>
      <c r="Q161" s="122" t="str">
        <f t="shared" si="53"/>
        <v/>
      </c>
      <c r="R161" s="121"/>
      <c r="S161" s="122" t="str">
        <f t="shared" si="54"/>
        <v/>
      </c>
      <c r="T161" s="121"/>
      <c r="U161" s="122" t="str">
        <f t="shared" si="49"/>
        <v/>
      </c>
      <c r="V161" s="121"/>
      <c r="W161" s="122" t="str">
        <f t="shared" si="55"/>
        <v/>
      </c>
    </row>
    <row r="162" spans="1:23" ht="15.9" hidden="1" customHeight="1" x14ac:dyDescent="0.2">
      <c r="A162" s="346">
        <v>159</v>
      </c>
      <c r="B162" s="54"/>
      <c r="C162" s="58"/>
      <c r="D162" s="65"/>
      <c r="E162" s="125">
        <f t="shared" si="47"/>
        <v>0</v>
      </c>
      <c r="F162" s="119">
        <f t="shared" si="48"/>
        <v>111</v>
      </c>
      <c r="G162" s="120"/>
      <c r="H162" s="121"/>
      <c r="I162" s="122" t="str">
        <f t="shared" si="50"/>
        <v/>
      </c>
      <c r="J162" s="121"/>
      <c r="K162" s="122" t="str">
        <f t="shared" si="40"/>
        <v/>
      </c>
      <c r="L162" s="121"/>
      <c r="M162" s="122" t="str">
        <f t="shared" si="51"/>
        <v/>
      </c>
      <c r="N162" s="121"/>
      <c r="O162" s="122" t="str">
        <f t="shared" si="52"/>
        <v/>
      </c>
      <c r="P162" s="121"/>
      <c r="Q162" s="122" t="str">
        <f t="shared" si="53"/>
        <v/>
      </c>
      <c r="R162" s="121"/>
      <c r="S162" s="122" t="str">
        <f t="shared" si="54"/>
        <v/>
      </c>
      <c r="T162" s="121"/>
      <c r="U162" s="122" t="str">
        <f t="shared" si="49"/>
        <v/>
      </c>
      <c r="V162" s="121"/>
      <c r="W162" s="122" t="str">
        <f t="shared" si="55"/>
        <v/>
      </c>
    </row>
    <row r="163" spans="1:23" ht="15.9" hidden="1" customHeight="1" x14ac:dyDescent="0.2">
      <c r="A163" s="346">
        <v>160</v>
      </c>
      <c r="B163" s="54"/>
      <c r="C163" s="58"/>
      <c r="D163" s="65"/>
      <c r="E163" s="125">
        <f t="shared" si="47"/>
        <v>0</v>
      </c>
      <c r="F163" s="119">
        <f t="shared" si="48"/>
        <v>111</v>
      </c>
      <c r="G163" s="120"/>
      <c r="H163" s="121"/>
      <c r="I163" s="122" t="str">
        <f t="shared" si="50"/>
        <v/>
      </c>
      <c r="J163" s="121"/>
      <c r="K163" s="122" t="str">
        <f t="shared" si="40"/>
        <v/>
      </c>
      <c r="L163" s="121"/>
      <c r="M163" s="122" t="str">
        <f t="shared" si="51"/>
        <v/>
      </c>
      <c r="N163" s="121"/>
      <c r="O163" s="122" t="str">
        <f t="shared" si="52"/>
        <v/>
      </c>
      <c r="P163" s="121"/>
      <c r="Q163" s="122" t="str">
        <f t="shared" si="53"/>
        <v/>
      </c>
      <c r="R163" s="121"/>
      <c r="S163" s="122" t="str">
        <f t="shared" si="54"/>
        <v/>
      </c>
      <c r="T163" s="121"/>
      <c r="U163" s="122" t="str">
        <f t="shared" si="49"/>
        <v/>
      </c>
      <c r="V163" s="121"/>
      <c r="W163" s="122" t="str">
        <f t="shared" si="55"/>
        <v/>
      </c>
    </row>
    <row r="164" spans="1:23" ht="15.9" hidden="1" customHeight="1" x14ac:dyDescent="0.2">
      <c r="A164" s="349">
        <v>161</v>
      </c>
      <c r="B164" s="54"/>
      <c r="C164" s="58"/>
      <c r="D164" s="65"/>
      <c r="E164" s="125">
        <f t="shared" si="47"/>
        <v>0</v>
      </c>
      <c r="F164" s="119">
        <f t="shared" si="48"/>
        <v>111</v>
      </c>
      <c r="G164" s="120"/>
      <c r="H164" s="121"/>
      <c r="I164" s="122" t="str">
        <f t="shared" si="50"/>
        <v/>
      </c>
      <c r="J164" s="121"/>
      <c r="K164" s="122" t="str">
        <f t="shared" si="40"/>
        <v/>
      </c>
      <c r="L164" s="121"/>
      <c r="M164" s="122" t="str">
        <f t="shared" si="51"/>
        <v/>
      </c>
      <c r="N164" s="121"/>
      <c r="O164" s="122" t="str">
        <f t="shared" si="52"/>
        <v/>
      </c>
      <c r="P164" s="121"/>
      <c r="Q164" s="122" t="str">
        <f t="shared" si="53"/>
        <v/>
      </c>
      <c r="R164" s="121"/>
      <c r="S164" s="122" t="str">
        <f t="shared" si="54"/>
        <v/>
      </c>
      <c r="T164" s="121"/>
      <c r="U164" s="122" t="str">
        <f t="shared" si="49"/>
        <v/>
      </c>
      <c r="V164" s="121"/>
      <c r="W164" s="122" t="str">
        <f t="shared" si="55"/>
        <v/>
      </c>
    </row>
    <row r="165" spans="1:23" ht="14.25" customHeight="1" thickBot="1" x14ac:dyDescent="0.25">
      <c r="A165" s="131"/>
      <c r="C165" s="132"/>
    </row>
    <row r="166" spans="1:23" ht="78" customHeight="1" thickBot="1" x14ac:dyDescent="0.25">
      <c r="C166" s="132"/>
      <c r="H166" s="134" t="str">
        <f t="shared" ref="H166:W166" si="56">H3</f>
        <v>令和７年度ＩＨ予選</v>
      </c>
      <c r="I166" s="135" t="str">
        <f t="shared" si="56"/>
        <v>ポイント</v>
      </c>
      <c r="J166" s="136" t="str">
        <f t="shared" si="56"/>
        <v>令和７年度新人大会</v>
      </c>
      <c r="K166" s="135" t="str">
        <f t="shared" si="56"/>
        <v>ポイント</v>
      </c>
      <c r="L166" s="136" t="str">
        <f t="shared" si="56"/>
        <v>令和７年度強化練習会</v>
      </c>
      <c r="M166" s="135" t="str">
        <f t="shared" si="56"/>
        <v>ポイント</v>
      </c>
      <c r="N166" s="136" t="str">
        <f t="shared" si="56"/>
        <v>令和７年度全日本JrU18</v>
      </c>
      <c r="O166" s="137" t="str">
        <f t="shared" si="56"/>
        <v>ポイント</v>
      </c>
      <c r="P166" s="136" t="str">
        <f t="shared" si="56"/>
        <v>令和７年度全日本JrU16</v>
      </c>
      <c r="Q166" s="135" t="str">
        <f t="shared" si="56"/>
        <v>ポイント</v>
      </c>
      <c r="R166" s="136" t="str">
        <f t="shared" si="56"/>
        <v>令和７年度全日本JrU14</v>
      </c>
      <c r="S166" s="138" t="str">
        <f t="shared" si="56"/>
        <v>ポイント</v>
      </c>
      <c r="T166" s="136" t="str">
        <f t="shared" si="56"/>
        <v>令和７年度東海毎日U18</v>
      </c>
      <c r="U166" s="139" t="str">
        <f t="shared" si="56"/>
        <v>ポイント</v>
      </c>
      <c r="V166" s="136" t="str">
        <f t="shared" si="56"/>
        <v>令和７年度東海毎日U16</v>
      </c>
      <c r="W166" s="139" t="str">
        <f t="shared" si="56"/>
        <v>ポイント</v>
      </c>
    </row>
    <row r="167" spans="1:23" x14ac:dyDescent="0.2">
      <c r="C167" s="132"/>
      <c r="G167" s="140"/>
      <c r="H167" s="141">
        <v>1</v>
      </c>
      <c r="I167" s="142">
        <v>16.5</v>
      </c>
      <c r="J167" s="141">
        <v>1</v>
      </c>
      <c r="K167" s="142">
        <v>16.5</v>
      </c>
      <c r="L167" s="141"/>
      <c r="M167" s="143">
        <v>16.5</v>
      </c>
      <c r="N167" s="144"/>
      <c r="O167" s="142">
        <v>16.5</v>
      </c>
      <c r="P167" s="145"/>
      <c r="Q167" s="146">
        <v>16.5</v>
      </c>
      <c r="R167" s="147"/>
      <c r="S167" s="146">
        <v>16.5</v>
      </c>
      <c r="T167" s="141"/>
      <c r="U167" s="142">
        <v>16.5</v>
      </c>
      <c r="V167" s="145"/>
      <c r="W167" s="142">
        <v>16.5</v>
      </c>
    </row>
    <row r="168" spans="1:23" x14ac:dyDescent="0.2">
      <c r="C168" s="132"/>
      <c r="H168" s="148"/>
      <c r="I168" s="149">
        <v>11</v>
      </c>
      <c r="J168" s="148"/>
      <c r="K168" s="149">
        <v>11</v>
      </c>
      <c r="L168" s="148">
        <v>1</v>
      </c>
      <c r="M168" s="150">
        <v>11</v>
      </c>
      <c r="N168" s="151">
        <v>1</v>
      </c>
      <c r="O168" s="149">
        <v>11</v>
      </c>
      <c r="P168" s="152"/>
      <c r="Q168" s="153">
        <v>11</v>
      </c>
      <c r="R168" s="154"/>
      <c r="S168" s="155">
        <v>11</v>
      </c>
      <c r="T168" s="148">
        <v>1</v>
      </c>
      <c r="U168" s="149">
        <v>11</v>
      </c>
      <c r="V168" s="152"/>
      <c r="W168" s="149">
        <v>11</v>
      </c>
    </row>
    <row r="169" spans="1:23" x14ac:dyDescent="0.2">
      <c r="C169" s="132"/>
      <c r="H169" s="148">
        <v>2</v>
      </c>
      <c r="I169" s="149">
        <v>10.5</v>
      </c>
      <c r="J169" s="148">
        <v>2</v>
      </c>
      <c r="K169" s="149">
        <v>10.5</v>
      </c>
      <c r="L169" s="148"/>
      <c r="M169" s="150">
        <v>10.5</v>
      </c>
      <c r="N169" s="151"/>
      <c r="O169" s="149">
        <v>10.5</v>
      </c>
      <c r="P169" s="152"/>
      <c r="Q169" s="153">
        <v>10.5</v>
      </c>
      <c r="R169" s="154"/>
      <c r="S169" s="155">
        <v>10.5</v>
      </c>
      <c r="T169" s="148"/>
      <c r="U169" s="149">
        <v>10.5</v>
      </c>
      <c r="V169" s="152"/>
      <c r="W169" s="149">
        <v>10.5</v>
      </c>
    </row>
    <row r="170" spans="1:23" x14ac:dyDescent="0.2">
      <c r="C170" s="132"/>
      <c r="H170" s="148">
        <v>3</v>
      </c>
      <c r="I170" s="149">
        <v>8</v>
      </c>
      <c r="J170" s="148">
        <v>3</v>
      </c>
      <c r="K170" s="149">
        <v>8</v>
      </c>
      <c r="L170" s="148"/>
      <c r="M170" s="150">
        <v>8</v>
      </c>
      <c r="N170" s="151"/>
      <c r="O170" s="149">
        <v>8</v>
      </c>
      <c r="P170" s="152"/>
      <c r="Q170" s="153">
        <v>8</v>
      </c>
      <c r="R170" s="154"/>
      <c r="S170" s="155">
        <v>8</v>
      </c>
      <c r="T170" s="148"/>
      <c r="U170" s="149">
        <v>8</v>
      </c>
      <c r="V170" s="152"/>
      <c r="W170" s="149">
        <v>8</v>
      </c>
    </row>
    <row r="171" spans="1:23" x14ac:dyDescent="0.2">
      <c r="C171" s="132"/>
      <c r="H171" s="148"/>
      <c r="I171" s="149">
        <v>7</v>
      </c>
      <c r="J171" s="148"/>
      <c r="K171" s="149">
        <v>7</v>
      </c>
      <c r="L171" s="148">
        <v>2</v>
      </c>
      <c r="M171" s="150">
        <v>7</v>
      </c>
      <c r="N171" s="151">
        <v>2</v>
      </c>
      <c r="O171" s="149">
        <v>7</v>
      </c>
      <c r="P171" s="152"/>
      <c r="Q171" s="153">
        <v>7</v>
      </c>
      <c r="R171" s="154"/>
      <c r="S171" s="155">
        <v>7</v>
      </c>
      <c r="T171" s="148">
        <v>2</v>
      </c>
      <c r="U171" s="149">
        <v>7</v>
      </c>
      <c r="V171" s="152"/>
      <c r="W171" s="149">
        <v>7</v>
      </c>
    </row>
    <row r="172" spans="1:23" x14ac:dyDescent="0.2">
      <c r="C172" s="132"/>
      <c r="H172" s="148">
        <v>4</v>
      </c>
      <c r="I172" s="149">
        <v>6</v>
      </c>
      <c r="J172" s="148">
        <v>4</v>
      </c>
      <c r="K172" s="149">
        <v>6</v>
      </c>
      <c r="L172" s="148"/>
      <c r="M172" s="150">
        <v>6</v>
      </c>
      <c r="N172" s="151"/>
      <c r="O172" s="149">
        <v>6</v>
      </c>
      <c r="P172" s="152">
        <v>1</v>
      </c>
      <c r="Q172" s="153">
        <v>6</v>
      </c>
      <c r="R172" s="154"/>
      <c r="S172" s="155">
        <v>6</v>
      </c>
      <c r="T172" s="148"/>
      <c r="U172" s="149">
        <v>6</v>
      </c>
      <c r="V172" s="152">
        <v>1</v>
      </c>
      <c r="W172" s="149">
        <v>6</v>
      </c>
    </row>
    <row r="173" spans="1:23" x14ac:dyDescent="0.2">
      <c r="C173" s="132"/>
      <c r="H173" s="148"/>
      <c r="I173" s="149">
        <v>5.5</v>
      </c>
      <c r="J173" s="148"/>
      <c r="K173" s="149">
        <v>5.5</v>
      </c>
      <c r="L173" s="148">
        <v>3</v>
      </c>
      <c r="M173" s="150">
        <v>5.5</v>
      </c>
      <c r="N173" s="151">
        <v>3</v>
      </c>
      <c r="O173" s="149">
        <v>5.5</v>
      </c>
      <c r="P173" s="152"/>
      <c r="Q173" s="153">
        <v>5.5</v>
      </c>
      <c r="R173" s="154"/>
      <c r="S173" s="155">
        <v>5.5</v>
      </c>
      <c r="T173" s="148">
        <v>3</v>
      </c>
      <c r="U173" s="149">
        <v>5.5</v>
      </c>
      <c r="V173" s="152"/>
      <c r="W173" s="149">
        <v>5.5</v>
      </c>
    </row>
    <row r="174" spans="1:23" x14ac:dyDescent="0.2">
      <c r="C174" s="132"/>
      <c r="H174" s="148">
        <v>5</v>
      </c>
      <c r="I174" s="149">
        <v>4</v>
      </c>
      <c r="J174" s="148"/>
      <c r="K174" s="149">
        <v>4</v>
      </c>
      <c r="L174" s="148">
        <v>4</v>
      </c>
      <c r="M174" s="150">
        <v>4</v>
      </c>
      <c r="N174" s="151">
        <v>4</v>
      </c>
      <c r="O174" s="149">
        <v>4</v>
      </c>
      <c r="P174" s="152">
        <v>2</v>
      </c>
      <c r="Q174" s="153">
        <v>4</v>
      </c>
      <c r="R174" s="154">
        <v>1</v>
      </c>
      <c r="S174" s="155">
        <v>4</v>
      </c>
      <c r="T174" s="148">
        <v>4</v>
      </c>
      <c r="U174" s="149">
        <v>4</v>
      </c>
      <c r="V174" s="152">
        <v>2</v>
      </c>
      <c r="W174" s="149">
        <v>4</v>
      </c>
    </row>
    <row r="175" spans="1:23" x14ac:dyDescent="0.2">
      <c r="C175" s="132"/>
      <c r="H175" s="148">
        <v>6</v>
      </c>
      <c r="I175" s="149">
        <v>4</v>
      </c>
      <c r="J175" s="148"/>
      <c r="K175" s="149">
        <v>4</v>
      </c>
      <c r="L175" s="148"/>
      <c r="M175" s="150">
        <v>4</v>
      </c>
      <c r="N175" s="151"/>
      <c r="O175" s="149">
        <v>3.5</v>
      </c>
      <c r="P175" s="152"/>
      <c r="Q175" s="153">
        <v>3.5</v>
      </c>
      <c r="R175" s="154"/>
      <c r="S175" s="155">
        <v>3.5</v>
      </c>
      <c r="T175" s="148"/>
      <c r="U175" s="149">
        <v>3.5</v>
      </c>
      <c r="V175" s="152"/>
      <c r="W175" s="149">
        <v>3.5</v>
      </c>
    </row>
    <row r="176" spans="1:23" x14ac:dyDescent="0.2">
      <c r="C176" s="132"/>
      <c r="H176" s="148">
        <v>7</v>
      </c>
      <c r="I176" s="149">
        <v>4</v>
      </c>
      <c r="J176" s="148"/>
      <c r="K176" s="149">
        <v>4</v>
      </c>
      <c r="L176" s="148"/>
      <c r="M176" s="150">
        <v>4</v>
      </c>
      <c r="N176" s="151">
        <v>5</v>
      </c>
      <c r="O176" s="149">
        <v>3</v>
      </c>
      <c r="P176" s="152">
        <v>3</v>
      </c>
      <c r="Q176" s="153">
        <v>3</v>
      </c>
      <c r="R176" s="154">
        <v>2</v>
      </c>
      <c r="S176" s="155">
        <v>3</v>
      </c>
      <c r="T176" s="148">
        <v>5</v>
      </c>
      <c r="U176" s="149">
        <v>3</v>
      </c>
      <c r="V176" s="152">
        <v>3</v>
      </c>
      <c r="W176" s="149">
        <v>3</v>
      </c>
    </row>
    <row r="177" spans="3:23" x14ac:dyDescent="0.2">
      <c r="C177" s="132"/>
      <c r="H177" s="148">
        <v>8</v>
      </c>
      <c r="I177" s="149">
        <v>4</v>
      </c>
      <c r="J177" s="148">
        <v>8</v>
      </c>
      <c r="K177" s="149">
        <v>4</v>
      </c>
      <c r="L177" s="148">
        <v>8</v>
      </c>
      <c r="M177" s="150">
        <v>3</v>
      </c>
      <c r="N177" s="151">
        <v>6</v>
      </c>
      <c r="O177" s="149">
        <v>3</v>
      </c>
      <c r="P177" s="152"/>
      <c r="Q177" s="153">
        <v>2.5</v>
      </c>
      <c r="R177" s="154"/>
      <c r="S177" s="155">
        <v>2.5</v>
      </c>
      <c r="T177" s="148">
        <v>6</v>
      </c>
      <c r="U177" s="149">
        <v>3</v>
      </c>
      <c r="V177" s="152"/>
      <c r="W177" s="149">
        <v>2.5</v>
      </c>
    </row>
    <row r="178" spans="3:23" x14ac:dyDescent="0.2">
      <c r="C178" s="132"/>
      <c r="H178" s="148"/>
      <c r="I178" s="149">
        <v>2</v>
      </c>
      <c r="J178" s="148"/>
      <c r="K178" s="149">
        <v>2</v>
      </c>
      <c r="L178" s="148"/>
      <c r="M178" s="150">
        <v>2</v>
      </c>
      <c r="N178" s="151">
        <v>7</v>
      </c>
      <c r="O178" s="149">
        <v>3</v>
      </c>
      <c r="P178" s="152">
        <v>4</v>
      </c>
      <c r="Q178" s="153">
        <v>2</v>
      </c>
      <c r="R178" s="154"/>
      <c r="S178" s="155">
        <v>2</v>
      </c>
      <c r="T178" s="148">
        <v>7</v>
      </c>
      <c r="U178" s="149">
        <v>3</v>
      </c>
      <c r="V178" s="152">
        <v>4</v>
      </c>
      <c r="W178" s="149">
        <v>2</v>
      </c>
    </row>
    <row r="179" spans="3:23" x14ac:dyDescent="0.2">
      <c r="C179" s="132"/>
      <c r="H179" s="148">
        <v>16</v>
      </c>
      <c r="I179" s="149">
        <v>1.5</v>
      </c>
      <c r="J179" s="148">
        <v>16</v>
      </c>
      <c r="K179" s="149">
        <v>1.5</v>
      </c>
      <c r="L179" s="148">
        <v>16</v>
      </c>
      <c r="M179" s="150">
        <v>1</v>
      </c>
      <c r="N179" s="151">
        <v>8</v>
      </c>
      <c r="O179" s="149">
        <v>3</v>
      </c>
      <c r="P179" s="152"/>
      <c r="Q179" s="153">
        <v>1.5</v>
      </c>
      <c r="R179" s="154">
        <v>3</v>
      </c>
      <c r="S179" s="155">
        <v>1.5</v>
      </c>
      <c r="T179" s="148">
        <v>8</v>
      </c>
      <c r="U179" s="149">
        <v>3</v>
      </c>
      <c r="V179" s="152"/>
      <c r="W179" s="149">
        <v>1.5</v>
      </c>
    </row>
    <row r="180" spans="3:23" x14ac:dyDescent="0.2">
      <c r="H180" s="148">
        <v>24</v>
      </c>
      <c r="I180" s="156">
        <v>0.75</v>
      </c>
      <c r="J180" s="148">
        <v>24</v>
      </c>
      <c r="K180" s="156">
        <v>0.75</v>
      </c>
      <c r="L180" s="148"/>
      <c r="M180" s="150">
        <v>0.5</v>
      </c>
      <c r="N180" s="151">
        <v>16</v>
      </c>
      <c r="O180" s="149">
        <v>1</v>
      </c>
      <c r="P180" s="152">
        <v>8</v>
      </c>
      <c r="Q180" s="153">
        <v>1</v>
      </c>
      <c r="R180" s="154">
        <v>4</v>
      </c>
      <c r="S180" s="155">
        <v>1</v>
      </c>
      <c r="T180" s="148">
        <v>16</v>
      </c>
      <c r="U180" s="149">
        <v>1</v>
      </c>
      <c r="V180" s="152">
        <v>8</v>
      </c>
      <c r="W180" s="149">
        <v>1</v>
      </c>
    </row>
    <row r="181" spans="3:23" ht="14.25" customHeight="1" thickBot="1" x14ac:dyDescent="0.25">
      <c r="H181" s="157"/>
      <c r="I181" s="158">
        <v>0.625</v>
      </c>
      <c r="J181" s="157"/>
      <c r="K181" s="158">
        <v>0.625</v>
      </c>
      <c r="L181" s="157">
        <v>32</v>
      </c>
      <c r="M181" s="159">
        <v>0.5</v>
      </c>
      <c r="N181" s="160"/>
      <c r="O181" s="158">
        <v>0.625</v>
      </c>
      <c r="P181" s="161"/>
      <c r="Q181" s="162">
        <v>0.5</v>
      </c>
      <c r="R181" s="163"/>
      <c r="S181" s="164">
        <v>0.5</v>
      </c>
      <c r="T181" s="157"/>
      <c r="U181" s="158">
        <v>0.625</v>
      </c>
      <c r="V181" s="161"/>
      <c r="W181" s="158">
        <v>0.5</v>
      </c>
    </row>
  </sheetData>
  <autoFilter ref="A3:AC164" xr:uid="{00000000-0001-0000-0300-000000000000}">
    <filterColumn colId="2">
      <filters>
        <filter val="1"/>
        <filter val="2"/>
      </filters>
    </filterColumn>
  </autoFilter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9E5E-A195-43C1-8F1C-20956C75854A}">
  <sheetPr filterMode="1"/>
  <dimension ref="A1:W180"/>
  <sheetViews>
    <sheetView workbookViewId="0">
      <selection activeCell="R79" sqref="R79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518" t="s">
        <v>483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517"/>
      <c r="I2" s="517"/>
      <c r="J2" s="517"/>
      <c r="K2" s="517"/>
      <c r="L2" s="517"/>
      <c r="M2" s="517"/>
      <c r="N2" s="517"/>
      <c r="O2" s="517"/>
      <c r="P2" s="519"/>
      <c r="Q2" s="517"/>
      <c r="R2" s="517"/>
      <c r="S2" s="517"/>
      <c r="T2" s="517"/>
      <c r="U2" s="517"/>
      <c r="V2" s="517"/>
      <c r="W2" s="517"/>
    </row>
    <row r="3" spans="1:23" ht="177.75" customHeight="1" thickBot="1" x14ac:dyDescent="0.25">
      <c r="A3" s="102" t="s">
        <v>172</v>
      </c>
      <c r="B3" s="103" t="s">
        <v>173</v>
      </c>
      <c r="C3" s="104" t="s">
        <v>174</v>
      </c>
      <c r="D3" s="105" t="s">
        <v>175</v>
      </c>
      <c r="E3" s="106" t="s">
        <v>269</v>
      </c>
      <c r="F3" s="107" t="s">
        <v>270</v>
      </c>
      <c r="G3" s="108" t="s">
        <v>271</v>
      </c>
      <c r="H3" s="109" t="s">
        <v>272</v>
      </c>
      <c r="I3" s="110" t="s">
        <v>89</v>
      </c>
      <c r="J3" s="111" t="s">
        <v>274</v>
      </c>
      <c r="K3" s="110" t="s">
        <v>89</v>
      </c>
      <c r="L3" s="111" t="s">
        <v>273</v>
      </c>
      <c r="M3" s="110" t="s">
        <v>89</v>
      </c>
      <c r="N3" s="111" t="s">
        <v>275</v>
      </c>
      <c r="O3" s="105" t="s">
        <v>89</v>
      </c>
      <c r="P3" s="111" t="s">
        <v>276</v>
      </c>
      <c r="Q3" s="110" t="s">
        <v>89</v>
      </c>
      <c r="R3" s="111" t="s">
        <v>277</v>
      </c>
      <c r="S3" s="112" t="s">
        <v>89</v>
      </c>
      <c r="T3" s="111" t="s">
        <v>280</v>
      </c>
      <c r="U3" s="52" t="s">
        <v>89</v>
      </c>
      <c r="V3" s="111" t="s">
        <v>281</v>
      </c>
      <c r="W3" s="52" t="s">
        <v>89</v>
      </c>
    </row>
    <row r="4" spans="1:23" ht="15.9" customHeight="1" x14ac:dyDescent="0.2">
      <c r="A4" s="371">
        <v>1</v>
      </c>
      <c r="B4" s="113" t="s">
        <v>137</v>
      </c>
      <c r="C4" s="114">
        <v>2</v>
      </c>
      <c r="D4" s="347" t="s">
        <v>94</v>
      </c>
      <c r="E4" s="348">
        <f t="shared" ref="E4:E67" si="0">SUM(G4,I4,K4,M4,O4,Q4,U4,W4,S4,)</f>
        <v>50.75</v>
      </c>
      <c r="F4" s="115">
        <f t="shared" ref="F4:F67" si="1">RANK(E4,$E$4:$E$163,0)</f>
        <v>1</v>
      </c>
      <c r="G4" s="116">
        <v>27.25</v>
      </c>
      <c r="H4" s="117">
        <v>1</v>
      </c>
      <c r="I4" s="118">
        <f t="shared" ref="I4:I38" si="2">IF(H4="","",VLOOKUP(H4,H$166:I$180,2))</f>
        <v>16.5</v>
      </c>
      <c r="J4" s="117"/>
      <c r="K4" s="118" t="str">
        <f t="shared" ref="K4:K17" si="3">IF(J4="","",VLOOKUP(J4,J$166:K$180,2))</f>
        <v/>
      </c>
      <c r="L4" s="117"/>
      <c r="M4" s="118" t="str">
        <f t="shared" ref="M4:M17" si="4">IF(L4="","",VLOOKUP(L4,L$166:M$180,2))</f>
        <v/>
      </c>
      <c r="N4" s="117">
        <v>2</v>
      </c>
      <c r="O4" s="118">
        <f t="shared" ref="O4:O17" si="5">IF(N4="","",VLOOKUP(N4,N$166:O$180,2))</f>
        <v>7</v>
      </c>
      <c r="P4" s="117"/>
      <c r="Q4" s="118" t="str">
        <f t="shared" ref="Q4:Q33" si="6">IF(P4="","",VLOOKUP(P4,P$166:Q$180,2))</f>
        <v/>
      </c>
      <c r="R4" s="117"/>
      <c r="S4" s="118" t="str">
        <f t="shared" ref="S4:S17" si="7">IF(R4="","",VLOOKUP(R4,R$166:S$180,2))</f>
        <v/>
      </c>
      <c r="T4" s="117"/>
      <c r="U4" s="118" t="str">
        <f t="shared" ref="U4:U67" si="8">IF(T4="","",VLOOKUP(T4,T$166:U$180,2))</f>
        <v/>
      </c>
      <c r="V4" s="117"/>
      <c r="W4" s="118" t="str">
        <f t="shared" ref="W4:W17" si="9">IF(V4="","",VLOOKUP(V4,V$166:W$180,2))</f>
        <v/>
      </c>
    </row>
    <row r="5" spans="1:23" ht="15.9" customHeight="1" x14ac:dyDescent="0.2">
      <c r="A5" s="372">
        <v>2</v>
      </c>
      <c r="B5" s="57" t="s">
        <v>138</v>
      </c>
      <c r="C5" s="58">
        <v>2</v>
      </c>
      <c r="D5" s="124" t="s">
        <v>94</v>
      </c>
      <c r="E5" s="125">
        <f t="shared" si="0"/>
        <v>50.75</v>
      </c>
      <c r="F5" s="119">
        <f t="shared" si="1"/>
        <v>1</v>
      </c>
      <c r="G5" s="120">
        <v>27.25</v>
      </c>
      <c r="H5" s="121">
        <v>1</v>
      </c>
      <c r="I5" s="122">
        <f t="shared" si="2"/>
        <v>16.5</v>
      </c>
      <c r="J5" s="121"/>
      <c r="K5" s="122" t="str">
        <f t="shared" si="3"/>
        <v/>
      </c>
      <c r="L5" s="121"/>
      <c r="M5" s="122" t="str">
        <f t="shared" si="4"/>
        <v/>
      </c>
      <c r="N5" s="121">
        <v>2</v>
      </c>
      <c r="O5" s="122">
        <f t="shared" si="5"/>
        <v>7</v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hidden="1" customHeight="1" x14ac:dyDescent="0.2">
      <c r="A6" s="372">
        <v>3</v>
      </c>
      <c r="B6" s="57" t="s">
        <v>140</v>
      </c>
      <c r="C6" s="58">
        <v>3</v>
      </c>
      <c r="D6" s="124" t="s">
        <v>90</v>
      </c>
      <c r="E6" s="125">
        <f t="shared" si="0"/>
        <v>35</v>
      </c>
      <c r="F6" s="119">
        <f t="shared" si="1"/>
        <v>3</v>
      </c>
      <c r="G6" s="120">
        <v>19</v>
      </c>
      <c r="H6" s="121">
        <v>2</v>
      </c>
      <c r="I6" s="122">
        <f t="shared" si="2"/>
        <v>10.5</v>
      </c>
      <c r="J6" s="121"/>
      <c r="K6" s="122" t="str">
        <f t="shared" si="3"/>
        <v/>
      </c>
      <c r="L6" s="121"/>
      <c r="M6" s="122" t="str">
        <f t="shared" si="4"/>
        <v/>
      </c>
      <c r="N6" s="121">
        <v>3</v>
      </c>
      <c r="O6" s="122">
        <f t="shared" si="5"/>
        <v>5.5</v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hidden="1" customHeight="1" x14ac:dyDescent="0.2">
      <c r="A7" s="371">
        <v>4</v>
      </c>
      <c r="B7" s="57" t="s">
        <v>141</v>
      </c>
      <c r="C7" s="58">
        <v>3</v>
      </c>
      <c r="D7" s="124" t="s">
        <v>94</v>
      </c>
      <c r="E7" s="125">
        <f t="shared" si="0"/>
        <v>32.125</v>
      </c>
      <c r="F7" s="119">
        <f t="shared" si="1"/>
        <v>4</v>
      </c>
      <c r="G7" s="120">
        <v>13.125</v>
      </c>
      <c r="H7" s="121">
        <v>3</v>
      </c>
      <c r="I7" s="122">
        <f t="shared" si="2"/>
        <v>8</v>
      </c>
      <c r="J7" s="121"/>
      <c r="K7" s="122" t="str">
        <f t="shared" si="3"/>
        <v/>
      </c>
      <c r="L7" s="121"/>
      <c r="M7" s="122" t="str">
        <f t="shared" si="4"/>
        <v/>
      </c>
      <c r="N7" s="121">
        <v>1</v>
      </c>
      <c r="O7" s="122">
        <f t="shared" si="5"/>
        <v>11</v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hidden="1" customHeight="1" x14ac:dyDescent="0.2">
      <c r="A8" s="372">
        <v>5</v>
      </c>
      <c r="B8" s="57" t="s">
        <v>142</v>
      </c>
      <c r="C8" s="58">
        <v>3</v>
      </c>
      <c r="D8" s="124" t="s">
        <v>94</v>
      </c>
      <c r="E8" s="125">
        <f t="shared" si="0"/>
        <v>32.125</v>
      </c>
      <c r="F8" s="119">
        <f t="shared" si="1"/>
        <v>4</v>
      </c>
      <c r="G8" s="120">
        <v>13.125</v>
      </c>
      <c r="H8" s="121">
        <v>3</v>
      </c>
      <c r="I8" s="122">
        <f t="shared" si="2"/>
        <v>8</v>
      </c>
      <c r="J8" s="121"/>
      <c r="K8" s="122" t="str">
        <f t="shared" si="3"/>
        <v/>
      </c>
      <c r="L8" s="121"/>
      <c r="M8" s="122" t="str">
        <f t="shared" si="4"/>
        <v/>
      </c>
      <c r="N8" s="121">
        <v>1</v>
      </c>
      <c r="O8" s="122">
        <f t="shared" si="5"/>
        <v>11</v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hidden="1" customHeight="1" x14ac:dyDescent="0.2">
      <c r="A9" s="372">
        <v>6</v>
      </c>
      <c r="B9" s="57" t="s">
        <v>150</v>
      </c>
      <c r="C9" s="58">
        <v>3</v>
      </c>
      <c r="D9" s="124" t="s">
        <v>90</v>
      </c>
      <c r="E9" s="125">
        <f t="shared" si="0"/>
        <v>27.4375</v>
      </c>
      <c r="F9" s="119">
        <f t="shared" si="1"/>
        <v>6</v>
      </c>
      <c r="G9" s="120">
        <v>12.9375</v>
      </c>
      <c r="H9" s="121">
        <v>2</v>
      </c>
      <c r="I9" s="122">
        <f t="shared" si="2"/>
        <v>10.5</v>
      </c>
      <c r="J9" s="121"/>
      <c r="K9" s="122" t="str">
        <f t="shared" si="3"/>
        <v/>
      </c>
      <c r="L9" s="121"/>
      <c r="M9" s="122" t="str">
        <f t="shared" si="4"/>
        <v/>
      </c>
      <c r="N9" s="121">
        <v>4</v>
      </c>
      <c r="O9" s="122">
        <f t="shared" si="5"/>
        <v>4</v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hidden="1" customHeight="1" x14ac:dyDescent="0.2">
      <c r="A10" s="371">
        <v>7</v>
      </c>
      <c r="B10" s="57" t="s">
        <v>143</v>
      </c>
      <c r="C10" s="58">
        <v>3</v>
      </c>
      <c r="D10" s="124" t="s">
        <v>144</v>
      </c>
      <c r="E10" s="125">
        <f t="shared" si="0"/>
        <v>20.125</v>
      </c>
      <c r="F10" s="119">
        <f t="shared" si="1"/>
        <v>7</v>
      </c>
      <c r="G10" s="120">
        <v>16.125</v>
      </c>
      <c r="H10" s="121">
        <v>8</v>
      </c>
      <c r="I10" s="122">
        <f t="shared" si="2"/>
        <v>4</v>
      </c>
      <c r="J10" s="121"/>
      <c r="K10" s="122" t="str">
        <f t="shared" si="3"/>
        <v/>
      </c>
      <c r="L10" s="121"/>
      <c r="M10" s="122" t="str">
        <f t="shared" si="4"/>
        <v/>
      </c>
      <c r="N10" s="121"/>
      <c r="O10" s="122" t="str">
        <f t="shared" si="5"/>
        <v/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hidden="1" customHeight="1" x14ac:dyDescent="0.2">
      <c r="A11" s="372">
        <v>8</v>
      </c>
      <c r="B11" s="57" t="s">
        <v>145</v>
      </c>
      <c r="C11" s="58">
        <v>3</v>
      </c>
      <c r="D11" s="124" t="s">
        <v>144</v>
      </c>
      <c r="E11" s="125">
        <f t="shared" si="0"/>
        <v>19.625</v>
      </c>
      <c r="F11" s="119">
        <f t="shared" si="1"/>
        <v>8</v>
      </c>
      <c r="G11" s="120">
        <v>15.625</v>
      </c>
      <c r="H11" s="121">
        <v>8</v>
      </c>
      <c r="I11" s="122">
        <f t="shared" si="2"/>
        <v>4</v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/>
      <c r="Q11" s="122" t="str">
        <f t="shared" si="6"/>
        <v/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customHeight="1" x14ac:dyDescent="0.2">
      <c r="A12" s="372">
        <v>9</v>
      </c>
      <c r="B12" s="57" t="s">
        <v>308</v>
      </c>
      <c r="C12" s="58">
        <v>1</v>
      </c>
      <c r="D12" s="124" t="s">
        <v>94</v>
      </c>
      <c r="E12" s="125">
        <f t="shared" si="0"/>
        <v>18</v>
      </c>
      <c r="F12" s="119">
        <f t="shared" si="1"/>
        <v>9</v>
      </c>
      <c r="G12" s="120">
        <v>9</v>
      </c>
      <c r="H12" s="121">
        <v>4</v>
      </c>
      <c r="I12" s="122">
        <f t="shared" si="2"/>
        <v>6</v>
      </c>
      <c r="J12" s="121"/>
      <c r="K12" s="122" t="str">
        <f t="shared" si="3"/>
        <v/>
      </c>
      <c r="L12" s="121"/>
      <c r="M12" s="122" t="str">
        <f t="shared" si="4"/>
        <v/>
      </c>
      <c r="N12" s="121"/>
      <c r="O12" s="122" t="str">
        <f t="shared" si="5"/>
        <v/>
      </c>
      <c r="P12" s="121">
        <v>3</v>
      </c>
      <c r="Q12" s="122">
        <f t="shared" si="6"/>
        <v>3</v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customHeight="1" x14ac:dyDescent="0.2">
      <c r="A13" s="371">
        <v>10</v>
      </c>
      <c r="B13" s="57" t="s">
        <v>152</v>
      </c>
      <c r="C13" s="58">
        <v>2</v>
      </c>
      <c r="D13" s="124" t="s">
        <v>94</v>
      </c>
      <c r="E13" s="125">
        <f t="shared" si="0"/>
        <v>17</v>
      </c>
      <c r="F13" s="119">
        <f t="shared" si="1"/>
        <v>10</v>
      </c>
      <c r="G13" s="120">
        <v>8</v>
      </c>
      <c r="H13" s="121">
        <v>4</v>
      </c>
      <c r="I13" s="122">
        <f t="shared" si="2"/>
        <v>6</v>
      </c>
      <c r="J13" s="121"/>
      <c r="K13" s="122" t="str">
        <f t="shared" si="3"/>
        <v/>
      </c>
      <c r="L13" s="121"/>
      <c r="M13" s="122" t="str">
        <f t="shared" si="4"/>
        <v/>
      </c>
      <c r="N13" s="121"/>
      <c r="O13" s="122" t="str">
        <f t="shared" si="5"/>
        <v/>
      </c>
      <c r="P13" s="121">
        <v>3</v>
      </c>
      <c r="Q13" s="122">
        <f t="shared" si="6"/>
        <v>3</v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hidden="1" customHeight="1" x14ac:dyDescent="0.2">
      <c r="A14" s="372">
        <v>11</v>
      </c>
      <c r="B14" s="57" t="s">
        <v>139</v>
      </c>
      <c r="C14" s="3">
        <v>3</v>
      </c>
      <c r="D14" s="126" t="s">
        <v>110</v>
      </c>
      <c r="E14" s="125">
        <f t="shared" si="0"/>
        <v>16.625</v>
      </c>
      <c r="F14" s="119">
        <f t="shared" si="1"/>
        <v>11</v>
      </c>
      <c r="G14" s="120">
        <v>9.625</v>
      </c>
      <c r="H14" s="121">
        <v>16</v>
      </c>
      <c r="I14" s="122">
        <f t="shared" si="2"/>
        <v>1.5</v>
      </c>
      <c r="J14" s="121"/>
      <c r="K14" s="122" t="str">
        <f t="shared" si="3"/>
        <v/>
      </c>
      <c r="L14" s="121"/>
      <c r="M14" s="122" t="str">
        <f t="shared" si="4"/>
        <v/>
      </c>
      <c r="N14" s="121">
        <v>3</v>
      </c>
      <c r="O14" s="122">
        <f t="shared" si="5"/>
        <v>5.5</v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72">
        <v>12</v>
      </c>
      <c r="B15" s="57" t="s">
        <v>370</v>
      </c>
      <c r="C15" s="58">
        <v>1</v>
      </c>
      <c r="D15" s="126" t="s">
        <v>108</v>
      </c>
      <c r="E15" s="125">
        <f t="shared" si="0"/>
        <v>13</v>
      </c>
      <c r="F15" s="119">
        <f t="shared" si="1"/>
        <v>12</v>
      </c>
      <c r="G15" s="120">
        <v>3</v>
      </c>
      <c r="H15" s="121">
        <v>8</v>
      </c>
      <c r="I15" s="122">
        <f t="shared" si="2"/>
        <v>4</v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>
        <v>1</v>
      </c>
      <c r="Q15" s="122">
        <f t="shared" si="6"/>
        <v>6</v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71">
        <v>13</v>
      </c>
      <c r="B16" s="57" t="s">
        <v>309</v>
      </c>
      <c r="C16" s="58">
        <v>1</v>
      </c>
      <c r="D16" s="124" t="s">
        <v>90</v>
      </c>
      <c r="E16" s="125">
        <f t="shared" si="0"/>
        <v>10.5</v>
      </c>
      <c r="F16" s="119">
        <f t="shared" si="1"/>
        <v>13</v>
      </c>
      <c r="G16" s="120">
        <v>3</v>
      </c>
      <c r="H16" s="121">
        <v>16</v>
      </c>
      <c r="I16" s="122">
        <f t="shared" si="2"/>
        <v>1.5</v>
      </c>
      <c r="J16" s="121"/>
      <c r="K16" s="122" t="str">
        <f t="shared" si="3"/>
        <v/>
      </c>
      <c r="L16" s="121"/>
      <c r="M16" s="122" t="str">
        <f t="shared" si="4"/>
        <v/>
      </c>
      <c r="N16" s="121"/>
      <c r="O16" s="122" t="str">
        <f t="shared" si="5"/>
        <v/>
      </c>
      <c r="P16" s="121">
        <v>1</v>
      </c>
      <c r="Q16" s="122">
        <f t="shared" si="6"/>
        <v>6</v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hidden="1" customHeight="1" x14ac:dyDescent="0.2">
      <c r="A17" s="372">
        <v>14</v>
      </c>
      <c r="B17" s="57" t="s">
        <v>148</v>
      </c>
      <c r="C17" s="58">
        <v>3</v>
      </c>
      <c r="D17" s="124" t="s">
        <v>96</v>
      </c>
      <c r="E17" s="125">
        <f t="shared" si="0"/>
        <v>9.875</v>
      </c>
      <c r="F17" s="119">
        <f t="shared" si="1"/>
        <v>14</v>
      </c>
      <c r="G17" s="120">
        <v>5.875</v>
      </c>
      <c r="H17" s="121">
        <v>8</v>
      </c>
      <c r="I17" s="122">
        <f t="shared" si="2"/>
        <v>4</v>
      </c>
      <c r="J17" s="121"/>
      <c r="K17" s="122" t="str">
        <f t="shared" si="3"/>
        <v/>
      </c>
      <c r="L17" s="121"/>
      <c r="M17" s="122" t="str">
        <f t="shared" si="4"/>
        <v/>
      </c>
      <c r="N17" s="121"/>
      <c r="O17" s="122" t="str">
        <f t="shared" si="5"/>
        <v/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customHeight="1" x14ac:dyDescent="0.2">
      <c r="A18" s="372">
        <v>15</v>
      </c>
      <c r="B18" s="57" t="s">
        <v>369</v>
      </c>
      <c r="C18" s="123">
        <v>1</v>
      </c>
      <c r="D18" s="124" t="s">
        <v>94</v>
      </c>
      <c r="E18" s="125">
        <f t="shared" si="0"/>
        <v>9.5</v>
      </c>
      <c r="F18" s="119">
        <f t="shared" si="1"/>
        <v>15</v>
      </c>
      <c r="G18" s="120" cm="1">
        <f t="array" ref="G18">_xlfn.IFS(C18=3,4/2,C18=2,4/2,C18=1,4,TRUE,0)</f>
        <v>4</v>
      </c>
      <c r="H18" s="121">
        <v>16</v>
      </c>
      <c r="I18" s="122">
        <f t="shared" si="2"/>
        <v>1.5</v>
      </c>
      <c r="J18" s="121"/>
      <c r="K18" s="122"/>
      <c r="L18" s="121"/>
      <c r="M18" s="122"/>
      <c r="N18" s="121"/>
      <c r="O18" s="122"/>
      <c r="P18" s="121">
        <v>2</v>
      </c>
      <c r="Q18" s="122">
        <f t="shared" si="6"/>
        <v>4</v>
      </c>
      <c r="R18" s="121"/>
      <c r="S18" s="122"/>
      <c r="T18" s="121"/>
      <c r="U18" s="122" t="str">
        <f t="shared" si="8"/>
        <v/>
      </c>
      <c r="V18" s="121"/>
      <c r="W18" s="122"/>
    </row>
    <row r="19" spans="1:23" ht="15.9" hidden="1" customHeight="1" x14ac:dyDescent="0.2">
      <c r="A19" s="371">
        <v>16</v>
      </c>
      <c r="B19" s="57" t="s">
        <v>149</v>
      </c>
      <c r="C19" s="58">
        <v>3</v>
      </c>
      <c r="D19" s="126" t="s">
        <v>96</v>
      </c>
      <c r="E19" s="125">
        <f t="shared" si="0"/>
        <v>9.375</v>
      </c>
      <c r="F19" s="119">
        <f t="shared" si="1"/>
        <v>16</v>
      </c>
      <c r="G19" s="120">
        <v>5.375</v>
      </c>
      <c r="H19" s="121">
        <v>8</v>
      </c>
      <c r="I19" s="122">
        <f t="shared" si="2"/>
        <v>4</v>
      </c>
      <c r="J19" s="121"/>
      <c r="K19" s="122" t="str">
        <f t="shared" ref="K19:K57" si="10">IF(J19="","",VLOOKUP(J19,J$166:K$180,2))</f>
        <v/>
      </c>
      <c r="L19" s="121"/>
      <c r="M19" s="122" t="str">
        <f t="shared" ref="M19:M57" si="11">IF(L19="","",VLOOKUP(L19,L$166:M$180,2))</f>
        <v/>
      </c>
      <c r="N19" s="121"/>
      <c r="O19" s="122" t="str">
        <f t="shared" ref="O19:O33" si="12">IF(N19="","",VLOOKUP(N19,N$166:O$180,2))</f>
        <v/>
      </c>
      <c r="P19" s="121"/>
      <c r="Q19" s="122" t="str">
        <f t="shared" si="6"/>
        <v/>
      </c>
      <c r="R19" s="121"/>
      <c r="S19" s="122" t="str">
        <f t="shared" ref="S19:S33" si="13">IF(R19="","",VLOOKUP(R19,R$166:S$180,2))</f>
        <v/>
      </c>
      <c r="T19" s="121"/>
      <c r="U19" s="122" t="str">
        <f t="shared" si="8"/>
        <v/>
      </c>
      <c r="V19" s="121"/>
      <c r="W19" s="122" t="str">
        <f t="shared" ref="W19:W33" si="14">IF(V19="","",VLOOKUP(V19,V$166:W$180,2))</f>
        <v/>
      </c>
    </row>
    <row r="20" spans="1:23" ht="15.9" hidden="1" customHeight="1" x14ac:dyDescent="0.2">
      <c r="A20" s="372">
        <v>17</v>
      </c>
      <c r="B20" s="57" t="s">
        <v>192</v>
      </c>
      <c r="C20" s="58">
        <v>3</v>
      </c>
      <c r="D20" s="124" t="s">
        <v>125</v>
      </c>
      <c r="E20" s="125">
        <f t="shared" si="0"/>
        <v>8.75</v>
      </c>
      <c r="F20" s="119">
        <f t="shared" si="1"/>
        <v>17</v>
      </c>
      <c r="G20" s="120">
        <v>5.75</v>
      </c>
      <c r="H20" s="121"/>
      <c r="I20" s="122" t="str">
        <f t="shared" si="2"/>
        <v/>
      </c>
      <c r="J20" s="121"/>
      <c r="K20" s="122" t="str">
        <f t="shared" si="10"/>
        <v/>
      </c>
      <c r="L20" s="121"/>
      <c r="M20" s="122" t="str">
        <f t="shared" si="11"/>
        <v/>
      </c>
      <c r="N20" s="121">
        <v>8</v>
      </c>
      <c r="O20" s="122">
        <f t="shared" si="12"/>
        <v>3</v>
      </c>
      <c r="P20" s="121"/>
      <c r="Q20" s="122" t="str">
        <f t="shared" si="6"/>
        <v/>
      </c>
      <c r="R20" s="121"/>
      <c r="S20" s="122" t="str">
        <f t="shared" si="13"/>
        <v/>
      </c>
      <c r="T20" s="121"/>
      <c r="U20" s="122" t="str">
        <f t="shared" si="8"/>
        <v/>
      </c>
      <c r="V20" s="121"/>
      <c r="W20" s="122" t="str">
        <f t="shared" si="14"/>
        <v/>
      </c>
    </row>
    <row r="21" spans="1:23" ht="15.9" customHeight="1" x14ac:dyDescent="0.2">
      <c r="A21" s="372">
        <v>18</v>
      </c>
      <c r="B21" s="57" t="s">
        <v>316</v>
      </c>
      <c r="C21" s="58">
        <v>2</v>
      </c>
      <c r="D21" s="124" t="s">
        <v>96</v>
      </c>
      <c r="E21" s="125">
        <f t="shared" si="0"/>
        <v>8.5</v>
      </c>
      <c r="F21" s="119">
        <f t="shared" si="1"/>
        <v>18</v>
      </c>
      <c r="G21" s="120">
        <v>2.5</v>
      </c>
      <c r="H21" s="121">
        <v>8</v>
      </c>
      <c r="I21" s="122">
        <f t="shared" si="2"/>
        <v>4</v>
      </c>
      <c r="J21" s="121"/>
      <c r="K21" s="122" t="str">
        <f t="shared" si="10"/>
        <v/>
      </c>
      <c r="L21" s="121"/>
      <c r="M21" s="122" t="str">
        <f t="shared" si="11"/>
        <v/>
      </c>
      <c r="N21" s="121"/>
      <c r="O21" s="122" t="str">
        <f t="shared" si="12"/>
        <v/>
      </c>
      <c r="P21" s="121">
        <v>4</v>
      </c>
      <c r="Q21" s="122">
        <f t="shared" si="6"/>
        <v>2</v>
      </c>
      <c r="R21" s="121"/>
      <c r="S21" s="122" t="str">
        <f t="shared" si="13"/>
        <v/>
      </c>
      <c r="T21" s="121"/>
      <c r="U21" s="122" t="str">
        <f t="shared" si="8"/>
        <v/>
      </c>
      <c r="V21" s="121"/>
      <c r="W21" s="122" t="str">
        <f t="shared" si="14"/>
        <v/>
      </c>
    </row>
    <row r="22" spans="1:23" ht="15.9" customHeight="1" x14ac:dyDescent="0.2">
      <c r="A22" s="371">
        <v>19</v>
      </c>
      <c r="B22" s="57" t="s">
        <v>221</v>
      </c>
      <c r="C22" s="58">
        <v>2</v>
      </c>
      <c r="D22" s="124" t="s">
        <v>134</v>
      </c>
      <c r="E22" s="125">
        <f t="shared" si="0"/>
        <v>8.5</v>
      </c>
      <c r="F22" s="119">
        <f t="shared" si="1"/>
        <v>18</v>
      </c>
      <c r="G22" s="120">
        <v>3</v>
      </c>
      <c r="H22" s="121">
        <v>16</v>
      </c>
      <c r="I22" s="122">
        <f t="shared" si="2"/>
        <v>1.5</v>
      </c>
      <c r="J22" s="121"/>
      <c r="K22" s="122" t="str">
        <f t="shared" si="10"/>
        <v/>
      </c>
      <c r="L22" s="121"/>
      <c r="M22" s="122" t="str">
        <f t="shared" si="11"/>
        <v/>
      </c>
      <c r="N22" s="121">
        <v>4</v>
      </c>
      <c r="O22" s="122">
        <f t="shared" si="12"/>
        <v>4</v>
      </c>
      <c r="P22" s="121"/>
      <c r="Q22" s="122" t="str">
        <f t="shared" si="6"/>
        <v/>
      </c>
      <c r="R22" s="121"/>
      <c r="S22" s="122" t="str">
        <f t="shared" si="13"/>
        <v/>
      </c>
      <c r="T22" s="121"/>
      <c r="U22" s="122" t="str">
        <f t="shared" si="8"/>
        <v/>
      </c>
      <c r="V22" s="121"/>
      <c r="W22" s="122" t="str">
        <f t="shared" si="14"/>
        <v/>
      </c>
    </row>
    <row r="23" spans="1:23" ht="15.9" hidden="1" customHeight="1" x14ac:dyDescent="0.2">
      <c r="A23" s="372">
        <v>20</v>
      </c>
      <c r="B23" s="57" t="s">
        <v>147</v>
      </c>
      <c r="C23" s="3">
        <v>3</v>
      </c>
      <c r="D23" s="126" t="s">
        <v>108</v>
      </c>
      <c r="E23" s="125">
        <f t="shared" si="0"/>
        <v>8.25</v>
      </c>
      <c r="F23" s="119">
        <f t="shared" si="1"/>
        <v>20</v>
      </c>
      <c r="G23" s="120">
        <v>4.25</v>
      </c>
      <c r="H23" s="121">
        <v>8</v>
      </c>
      <c r="I23" s="122">
        <f t="shared" si="2"/>
        <v>4</v>
      </c>
      <c r="J23" s="121"/>
      <c r="K23" s="122" t="str">
        <f t="shared" si="10"/>
        <v/>
      </c>
      <c r="L23" s="121"/>
      <c r="M23" s="122" t="str">
        <f t="shared" si="11"/>
        <v/>
      </c>
      <c r="N23" s="121"/>
      <c r="O23" s="122" t="str">
        <f t="shared" si="12"/>
        <v/>
      </c>
      <c r="P23" s="121"/>
      <c r="Q23" s="122" t="str">
        <f t="shared" si="6"/>
        <v/>
      </c>
      <c r="R23" s="121"/>
      <c r="S23" s="122" t="str">
        <f t="shared" si="13"/>
        <v/>
      </c>
      <c r="T23" s="121"/>
      <c r="U23" s="122" t="str">
        <f t="shared" si="8"/>
        <v/>
      </c>
      <c r="V23" s="121"/>
      <c r="W23" s="122" t="str">
        <f t="shared" si="14"/>
        <v/>
      </c>
    </row>
    <row r="24" spans="1:23" ht="15.9" customHeight="1" x14ac:dyDescent="0.2">
      <c r="A24" s="372">
        <v>21</v>
      </c>
      <c r="B24" s="57" t="s">
        <v>310</v>
      </c>
      <c r="C24" s="58">
        <v>1</v>
      </c>
      <c r="D24" s="126" t="s">
        <v>94</v>
      </c>
      <c r="E24" s="125">
        <f t="shared" si="0"/>
        <v>7.5</v>
      </c>
      <c r="F24" s="119">
        <f t="shared" si="1"/>
        <v>21</v>
      </c>
      <c r="G24" s="120">
        <v>2</v>
      </c>
      <c r="H24" s="121">
        <v>16</v>
      </c>
      <c r="I24" s="122">
        <f t="shared" si="2"/>
        <v>1.5</v>
      </c>
      <c r="J24" s="121"/>
      <c r="K24" s="122" t="str">
        <f t="shared" si="10"/>
        <v/>
      </c>
      <c r="L24" s="121"/>
      <c r="M24" s="122" t="str">
        <f t="shared" si="11"/>
        <v/>
      </c>
      <c r="N24" s="121"/>
      <c r="O24" s="122" t="str">
        <f t="shared" si="12"/>
        <v/>
      </c>
      <c r="P24" s="121">
        <v>2</v>
      </c>
      <c r="Q24" s="122">
        <f t="shared" si="6"/>
        <v>4</v>
      </c>
      <c r="R24" s="121"/>
      <c r="S24" s="122" t="str">
        <f t="shared" si="13"/>
        <v/>
      </c>
      <c r="T24" s="121"/>
      <c r="U24" s="122" t="str">
        <f t="shared" si="8"/>
        <v/>
      </c>
      <c r="V24" s="121"/>
      <c r="W24" s="122" t="str">
        <f t="shared" si="14"/>
        <v/>
      </c>
    </row>
    <row r="25" spans="1:23" ht="15.9" hidden="1" customHeight="1" x14ac:dyDescent="0.2">
      <c r="A25" s="371">
        <v>22</v>
      </c>
      <c r="B25" s="57" t="s">
        <v>201</v>
      </c>
      <c r="C25" s="123">
        <v>3</v>
      </c>
      <c r="D25" s="124" t="s">
        <v>125</v>
      </c>
      <c r="E25" s="125">
        <f t="shared" si="0"/>
        <v>7.375</v>
      </c>
      <c r="F25" s="119">
        <f t="shared" si="1"/>
        <v>22</v>
      </c>
      <c r="G25" s="120">
        <v>4.375</v>
      </c>
      <c r="H25" s="121"/>
      <c r="I25" s="122" t="str">
        <f t="shared" si="2"/>
        <v/>
      </c>
      <c r="J25" s="121"/>
      <c r="K25" s="122" t="str">
        <f t="shared" si="10"/>
        <v/>
      </c>
      <c r="L25" s="121"/>
      <c r="M25" s="122" t="str">
        <f t="shared" si="11"/>
        <v/>
      </c>
      <c r="N25" s="121">
        <v>8</v>
      </c>
      <c r="O25" s="122">
        <f t="shared" si="12"/>
        <v>3</v>
      </c>
      <c r="P25" s="121"/>
      <c r="Q25" s="122" t="str">
        <f t="shared" si="6"/>
        <v/>
      </c>
      <c r="R25" s="121"/>
      <c r="S25" s="122" t="str">
        <f t="shared" si="13"/>
        <v/>
      </c>
      <c r="T25" s="121"/>
      <c r="U25" s="122" t="str">
        <f t="shared" si="8"/>
        <v/>
      </c>
      <c r="V25" s="121"/>
      <c r="W25" s="122" t="str">
        <f t="shared" si="14"/>
        <v/>
      </c>
    </row>
    <row r="26" spans="1:23" ht="15.9" hidden="1" customHeight="1" x14ac:dyDescent="0.2">
      <c r="A26" s="372">
        <v>23</v>
      </c>
      <c r="B26" s="57" t="s">
        <v>194</v>
      </c>
      <c r="C26" s="58">
        <v>3</v>
      </c>
      <c r="D26" s="124" t="s">
        <v>127</v>
      </c>
      <c r="E26" s="125">
        <f t="shared" si="0"/>
        <v>6.625</v>
      </c>
      <c r="F26" s="119">
        <f t="shared" si="1"/>
        <v>23</v>
      </c>
      <c r="G26" s="120">
        <v>2.875</v>
      </c>
      <c r="H26" s="121">
        <v>24</v>
      </c>
      <c r="I26" s="122">
        <f t="shared" si="2"/>
        <v>0.75</v>
      </c>
      <c r="J26" s="121"/>
      <c r="K26" s="122" t="str">
        <f t="shared" si="10"/>
        <v/>
      </c>
      <c r="L26" s="121"/>
      <c r="M26" s="122" t="str">
        <f t="shared" si="11"/>
        <v/>
      </c>
      <c r="N26" s="121">
        <v>8</v>
      </c>
      <c r="O26" s="122">
        <f t="shared" si="12"/>
        <v>3</v>
      </c>
      <c r="P26" s="121"/>
      <c r="Q26" s="122" t="str">
        <f t="shared" si="6"/>
        <v/>
      </c>
      <c r="R26" s="121"/>
      <c r="S26" s="122" t="str">
        <f t="shared" si="13"/>
        <v/>
      </c>
      <c r="T26" s="121"/>
      <c r="U26" s="122" t="str">
        <f t="shared" si="8"/>
        <v/>
      </c>
      <c r="V26" s="121"/>
      <c r="W26" s="122" t="str">
        <f t="shared" si="14"/>
        <v/>
      </c>
    </row>
    <row r="27" spans="1:23" ht="15.9" hidden="1" customHeight="1" x14ac:dyDescent="0.2">
      <c r="A27" s="372">
        <v>24</v>
      </c>
      <c r="B27" s="57" t="s">
        <v>169</v>
      </c>
      <c r="C27" s="58">
        <v>3</v>
      </c>
      <c r="D27" s="126" t="s">
        <v>96</v>
      </c>
      <c r="E27" s="125">
        <f t="shared" si="0"/>
        <v>6.375</v>
      </c>
      <c r="F27" s="119">
        <f t="shared" si="1"/>
        <v>24</v>
      </c>
      <c r="G27" s="120">
        <v>4.875</v>
      </c>
      <c r="H27" s="121">
        <v>16</v>
      </c>
      <c r="I27" s="122">
        <f t="shared" si="2"/>
        <v>1.5</v>
      </c>
      <c r="J27" s="121"/>
      <c r="K27" s="122" t="str">
        <f t="shared" si="10"/>
        <v/>
      </c>
      <c r="L27" s="121"/>
      <c r="M27" s="122" t="str">
        <f t="shared" si="11"/>
        <v/>
      </c>
      <c r="N27" s="121"/>
      <c r="O27" s="122" t="str">
        <f t="shared" si="12"/>
        <v/>
      </c>
      <c r="P27" s="121"/>
      <c r="Q27" s="122" t="str">
        <f t="shared" si="6"/>
        <v/>
      </c>
      <c r="R27" s="121"/>
      <c r="S27" s="122" t="str">
        <f t="shared" si="13"/>
        <v/>
      </c>
      <c r="T27" s="121"/>
      <c r="U27" s="122" t="str">
        <f t="shared" si="8"/>
        <v/>
      </c>
      <c r="V27" s="121"/>
      <c r="W27" s="122" t="str">
        <f t="shared" si="14"/>
        <v/>
      </c>
    </row>
    <row r="28" spans="1:23" ht="15.9" customHeight="1" x14ac:dyDescent="0.2">
      <c r="A28" s="371">
        <v>25</v>
      </c>
      <c r="B28" s="57" t="s">
        <v>368</v>
      </c>
      <c r="C28" s="58">
        <v>1</v>
      </c>
      <c r="D28" s="124" t="s">
        <v>179</v>
      </c>
      <c r="E28" s="125">
        <f t="shared" si="0"/>
        <v>6</v>
      </c>
      <c r="F28" s="119">
        <f t="shared" si="1"/>
        <v>25</v>
      </c>
      <c r="G28" s="120">
        <v>6</v>
      </c>
      <c r="H28" s="121"/>
      <c r="I28" s="122" t="str">
        <f t="shared" si="2"/>
        <v/>
      </c>
      <c r="J28" s="121"/>
      <c r="K28" s="122" t="str">
        <f t="shared" si="10"/>
        <v/>
      </c>
      <c r="L28" s="121"/>
      <c r="M28" s="122" t="str">
        <f t="shared" si="11"/>
        <v/>
      </c>
      <c r="N28" s="121"/>
      <c r="O28" s="122" t="str">
        <f t="shared" si="12"/>
        <v/>
      </c>
      <c r="P28" s="121"/>
      <c r="Q28" s="122" t="str">
        <f t="shared" si="6"/>
        <v/>
      </c>
      <c r="R28" s="121"/>
      <c r="S28" s="122" t="str">
        <f t="shared" si="13"/>
        <v/>
      </c>
      <c r="T28" s="121"/>
      <c r="U28" s="122" t="str">
        <f t="shared" si="8"/>
        <v/>
      </c>
      <c r="V28" s="121"/>
      <c r="W28" s="122" t="str">
        <f t="shared" si="14"/>
        <v/>
      </c>
    </row>
    <row r="29" spans="1:23" ht="15.9" customHeight="1" x14ac:dyDescent="0.2">
      <c r="A29" s="372">
        <v>26</v>
      </c>
      <c r="B29" s="57" t="s">
        <v>222</v>
      </c>
      <c r="C29" s="123">
        <v>2</v>
      </c>
      <c r="D29" s="126" t="s">
        <v>121</v>
      </c>
      <c r="E29" s="125">
        <f t="shared" si="0"/>
        <v>6</v>
      </c>
      <c r="F29" s="119">
        <f t="shared" si="1"/>
        <v>25</v>
      </c>
      <c r="G29" s="120">
        <v>2.25</v>
      </c>
      <c r="H29" s="121">
        <v>24</v>
      </c>
      <c r="I29" s="122">
        <f t="shared" si="2"/>
        <v>0.75</v>
      </c>
      <c r="J29" s="121"/>
      <c r="K29" s="122" t="str">
        <f t="shared" si="10"/>
        <v/>
      </c>
      <c r="L29" s="121"/>
      <c r="M29" s="122" t="str">
        <f t="shared" si="11"/>
        <v/>
      </c>
      <c r="N29" s="121">
        <v>8</v>
      </c>
      <c r="O29" s="122">
        <f t="shared" si="12"/>
        <v>3</v>
      </c>
      <c r="P29" s="121"/>
      <c r="Q29" s="122" t="str">
        <f t="shared" si="6"/>
        <v/>
      </c>
      <c r="R29" s="121"/>
      <c r="S29" s="122" t="str">
        <f t="shared" si="13"/>
        <v/>
      </c>
      <c r="T29" s="121"/>
      <c r="U29" s="122" t="str">
        <f t="shared" si="8"/>
        <v/>
      </c>
      <c r="V29" s="121"/>
      <c r="W29" s="122" t="str">
        <f t="shared" si="14"/>
        <v/>
      </c>
    </row>
    <row r="30" spans="1:23" ht="15.9" hidden="1" customHeight="1" x14ac:dyDescent="0.2">
      <c r="A30" s="372">
        <v>27</v>
      </c>
      <c r="B30" s="57" t="s">
        <v>195</v>
      </c>
      <c r="C30" s="58">
        <v>3</v>
      </c>
      <c r="D30" s="124" t="s">
        <v>106</v>
      </c>
      <c r="E30" s="125">
        <f t="shared" si="0"/>
        <v>5.125</v>
      </c>
      <c r="F30" s="119">
        <f t="shared" si="1"/>
        <v>27</v>
      </c>
      <c r="G30" s="120">
        <v>3.625</v>
      </c>
      <c r="H30" s="121">
        <v>16</v>
      </c>
      <c r="I30" s="122">
        <f t="shared" si="2"/>
        <v>1.5</v>
      </c>
      <c r="J30" s="121"/>
      <c r="K30" s="122" t="str">
        <f t="shared" si="10"/>
        <v/>
      </c>
      <c r="L30" s="121"/>
      <c r="M30" s="122" t="str">
        <f t="shared" si="11"/>
        <v/>
      </c>
      <c r="N30" s="121"/>
      <c r="O30" s="122" t="str">
        <f t="shared" si="12"/>
        <v/>
      </c>
      <c r="P30" s="121"/>
      <c r="Q30" s="122" t="str">
        <f t="shared" si="6"/>
        <v/>
      </c>
      <c r="R30" s="121"/>
      <c r="S30" s="122" t="str">
        <f t="shared" si="13"/>
        <v/>
      </c>
      <c r="T30" s="121"/>
      <c r="U30" s="122" t="str">
        <f t="shared" si="8"/>
        <v/>
      </c>
      <c r="V30" s="121"/>
      <c r="W30" s="122" t="str">
        <f t="shared" si="14"/>
        <v/>
      </c>
    </row>
    <row r="31" spans="1:23" ht="15.9" hidden="1" customHeight="1" x14ac:dyDescent="0.2">
      <c r="A31" s="371">
        <v>28</v>
      </c>
      <c r="B31" s="57" t="s">
        <v>151</v>
      </c>
      <c r="C31" s="58">
        <v>3</v>
      </c>
      <c r="D31" s="124" t="s">
        <v>133</v>
      </c>
      <c r="E31" s="125">
        <f t="shared" si="0"/>
        <v>4.875</v>
      </c>
      <c r="F31" s="119">
        <f t="shared" si="1"/>
        <v>28</v>
      </c>
      <c r="G31" s="120">
        <v>4.125</v>
      </c>
      <c r="H31" s="121">
        <v>24</v>
      </c>
      <c r="I31" s="122">
        <f t="shared" si="2"/>
        <v>0.75</v>
      </c>
      <c r="J31" s="121"/>
      <c r="K31" s="122" t="str">
        <f t="shared" si="10"/>
        <v/>
      </c>
      <c r="L31" s="121"/>
      <c r="M31" s="122" t="str">
        <f t="shared" si="11"/>
        <v/>
      </c>
      <c r="N31" s="121"/>
      <c r="O31" s="122" t="str">
        <f t="shared" si="12"/>
        <v/>
      </c>
      <c r="P31" s="121"/>
      <c r="Q31" s="122" t="str">
        <f t="shared" si="6"/>
        <v/>
      </c>
      <c r="R31" s="121"/>
      <c r="S31" s="122" t="str">
        <f t="shared" si="13"/>
        <v/>
      </c>
      <c r="T31" s="121"/>
      <c r="U31" s="122" t="str">
        <f t="shared" si="8"/>
        <v/>
      </c>
      <c r="V31" s="121"/>
      <c r="W31" s="122" t="str">
        <f t="shared" si="14"/>
        <v/>
      </c>
    </row>
    <row r="32" spans="1:23" ht="15.9" customHeight="1" x14ac:dyDescent="0.2">
      <c r="A32" s="372">
        <v>29</v>
      </c>
      <c r="B32" s="57" t="s">
        <v>384</v>
      </c>
      <c r="C32" s="58">
        <v>2</v>
      </c>
      <c r="D32" s="124" t="s">
        <v>214</v>
      </c>
      <c r="E32" s="125">
        <f t="shared" si="0"/>
        <v>4.5</v>
      </c>
      <c r="F32" s="119">
        <f t="shared" si="1"/>
        <v>29</v>
      </c>
      <c r="G32" s="120">
        <v>0.75</v>
      </c>
      <c r="H32" s="121">
        <v>24</v>
      </c>
      <c r="I32" s="122">
        <f t="shared" si="2"/>
        <v>0.75</v>
      </c>
      <c r="J32" s="121"/>
      <c r="K32" s="122" t="str">
        <f t="shared" si="10"/>
        <v/>
      </c>
      <c r="L32" s="121"/>
      <c r="M32" s="122" t="str">
        <f t="shared" si="11"/>
        <v/>
      </c>
      <c r="N32" s="121">
        <v>8</v>
      </c>
      <c r="O32" s="122">
        <f t="shared" si="12"/>
        <v>3</v>
      </c>
      <c r="P32" s="121"/>
      <c r="Q32" s="122" t="str">
        <f t="shared" si="6"/>
        <v/>
      </c>
      <c r="R32" s="121"/>
      <c r="S32" s="122" t="str">
        <f t="shared" si="13"/>
        <v/>
      </c>
      <c r="T32" s="121"/>
      <c r="U32" s="122" t="str">
        <f t="shared" si="8"/>
        <v/>
      </c>
      <c r="V32" s="121"/>
      <c r="W32" s="122" t="str">
        <f t="shared" si="14"/>
        <v/>
      </c>
    </row>
    <row r="33" spans="1:23" ht="15.9" customHeight="1" x14ac:dyDescent="0.2">
      <c r="A33" s="372">
        <v>30</v>
      </c>
      <c r="B33" s="57" t="s">
        <v>372</v>
      </c>
      <c r="C33" s="58">
        <v>1</v>
      </c>
      <c r="D33" s="124" t="s">
        <v>484</v>
      </c>
      <c r="E33" s="125">
        <f t="shared" si="0"/>
        <v>4.5</v>
      </c>
      <c r="F33" s="119">
        <f t="shared" si="1"/>
        <v>29</v>
      </c>
      <c r="G33" s="120">
        <v>1.5</v>
      </c>
      <c r="H33" s="121"/>
      <c r="I33" s="122" t="str">
        <f t="shared" si="2"/>
        <v/>
      </c>
      <c r="J33" s="121"/>
      <c r="K33" s="122" t="str">
        <f t="shared" si="10"/>
        <v/>
      </c>
      <c r="L33" s="121"/>
      <c r="M33" s="122" t="str">
        <f t="shared" si="11"/>
        <v/>
      </c>
      <c r="N33" s="121">
        <v>8</v>
      </c>
      <c r="O33" s="122">
        <f t="shared" si="12"/>
        <v>3</v>
      </c>
      <c r="P33" s="121"/>
      <c r="Q33" s="122" t="str">
        <f t="shared" si="6"/>
        <v/>
      </c>
      <c r="R33" s="121"/>
      <c r="S33" s="122" t="str">
        <f t="shared" si="13"/>
        <v/>
      </c>
      <c r="T33" s="121"/>
      <c r="U33" s="122" t="str">
        <f t="shared" si="8"/>
        <v/>
      </c>
      <c r="V33" s="121"/>
      <c r="W33" s="122" t="str">
        <f t="shared" si="14"/>
        <v/>
      </c>
    </row>
    <row r="34" spans="1:23" ht="15.9" customHeight="1" x14ac:dyDescent="0.2">
      <c r="A34" s="371">
        <v>31</v>
      </c>
      <c r="B34" s="57" t="s">
        <v>396</v>
      </c>
      <c r="C34" s="58">
        <v>2</v>
      </c>
      <c r="D34" s="124" t="s">
        <v>96</v>
      </c>
      <c r="E34" s="125">
        <f t="shared" si="0"/>
        <v>4.375</v>
      </c>
      <c r="F34" s="119">
        <f t="shared" si="1"/>
        <v>31</v>
      </c>
      <c r="G34" s="120">
        <v>0.375</v>
      </c>
      <c r="H34" s="121">
        <v>8</v>
      </c>
      <c r="I34" s="122">
        <f t="shared" si="2"/>
        <v>4</v>
      </c>
      <c r="J34" s="121"/>
      <c r="K34" s="122" t="str">
        <f t="shared" si="10"/>
        <v/>
      </c>
      <c r="L34" s="121"/>
      <c r="M34" s="122" t="str">
        <f t="shared" si="11"/>
        <v/>
      </c>
      <c r="N34" s="121"/>
      <c r="O34" s="122"/>
      <c r="P34" s="121"/>
      <c r="Q34" s="122"/>
      <c r="R34" s="121"/>
      <c r="S34" s="122"/>
      <c r="T34" s="121"/>
      <c r="U34" s="122" t="str">
        <f t="shared" si="8"/>
        <v/>
      </c>
      <c r="V34" s="121"/>
      <c r="W34" s="122"/>
    </row>
    <row r="35" spans="1:23" ht="15.9" customHeight="1" x14ac:dyDescent="0.2">
      <c r="A35" s="372">
        <v>32</v>
      </c>
      <c r="B35" s="57" t="s">
        <v>317</v>
      </c>
      <c r="C35" s="58">
        <v>2</v>
      </c>
      <c r="D35" s="124" t="s">
        <v>106</v>
      </c>
      <c r="E35" s="125">
        <f t="shared" si="0"/>
        <v>4</v>
      </c>
      <c r="F35" s="119">
        <f t="shared" si="1"/>
        <v>32</v>
      </c>
      <c r="G35" s="120">
        <v>2.5</v>
      </c>
      <c r="H35" s="121">
        <v>16</v>
      </c>
      <c r="I35" s="122">
        <f t="shared" si="2"/>
        <v>1.5</v>
      </c>
      <c r="J35" s="121"/>
      <c r="K35" s="122" t="str">
        <f t="shared" si="10"/>
        <v/>
      </c>
      <c r="L35" s="121"/>
      <c r="M35" s="122" t="str">
        <f t="shared" si="11"/>
        <v/>
      </c>
      <c r="N35" s="121"/>
      <c r="O35" s="122" t="str">
        <f t="shared" ref="O35:O57" si="15">IF(N35="","",VLOOKUP(N35,N$166:O$180,2))</f>
        <v/>
      </c>
      <c r="P35" s="121"/>
      <c r="Q35" s="122" t="str">
        <f t="shared" ref="Q35:Q57" si="16">IF(P35="","",VLOOKUP(P35,P$166:Q$180,2))</f>
        <v/>
      </c>
      <c r="R35" s="121"/>
      <c r="S35" s="122" t="str">
        <f t="shared" ref="S35:S57" si="17">IF(R35="","",VLOOKUP(R35,R$166:S$180,2))</f>
        <v/>
      </c>
      <c r="T35" s="121"/>
      <c r="U35" s="122" t="str">
        <f t="shared" si="8"/>
        <v/>
      </c>
      <c r="V35" s="121"/>
      <c r="W35" s="122" t="str">
        <f t="shared" ref="W35:W57" si="18">IF(V35="","",VLOOKUP(V35,V$166:W$180,2))</f>
        <v/>
      </c>
    </row>
    <row r="36" spans="1:23" ht="15.9" hidden="1" customHeight="1" x14ac:dyDescent="0.2">
      <c r="A36" s="372">
        <v>33</v>
      </c>
      <c r="B36" s="57" t="s">
        <v>328</v>
      </c>
      <c r="C36" s="3" t="s">
        <v>177</v>
      </c>
      <c r="D36" s="126" t="s">
        <v>135</v>
      </c>
      <c r="E36" s="125">
        <f t="shared" si="0"/>
        <v>4</v>
      </c>
      <c r="F36" s="119">
        <f t="shared" si="1"/>
        <v>32</v>
      </c>
      <c r="G36" s="120">
        <v>0</v>
      </c>
      <c r="H36" s="121"/>
      <c r="I36" s="122" t="str">
        <f t="shared" si="2"/>
        <v/>
      </c>
      <c r="J36" s="121"/>
      <c r="K36" s="122" t="str">
        <f t="shared" si="10"/>
        <v/>
      </c>
      <c r="L36" s="121"/>
      <c r="M36" s="122" t="str">
        <f t="shared" si="11"/>
        <v/>
      </c>
      <c r="N36" s="121"/>
      <c r="O36" s="122" t="str">
        <f t="shared" si="15"/>
        <v/>
      </c>
      <c r="P36" s="121"/>
      <c r="Q36" s="122" t="str">
        <f t="shared" si="16"/>
        <v/>
      </c>
      <c r="R36" s="121">
        <v>1</v>
      </c>
      <c r="S36" s="122">
        <f t="shared" si="17"/>
        <v>4</v>
      </c>
      <c r="T36" s="121"/>
      <c r="U36" s="122" t="str">
        <f t="shared" si="8"/>
        <v/>
      </c>
      <c r="V36" s="121"/>
      <c r="W36" s="122" t="str">
        <f t="shared" si="18"/>
        <v/>
      </c>
    </row>
    <row r="37" spans="1:23" ht="15.9" hidden="1" customHeight="1" x14ac:dyDescent="0.2">
      <c r="A37" s="371">
        <v>34</v>
      </c>
      <c r="B37" s="57" t="s">
        <v>454</v>
      </c>
      <c r="C37" s="3"/>
      <c r="D37" s="126" t="s">
        <v>434</v>
      </c>
      <c r="E37" s="125">
        <f t="shared" si="0"/>
        <v>4</v>
      </c>
      <c r="F37" s="119">
        <f t="shared" si="1"/>
        <v>32</v>
      </c>
      <c r="G37" s="120">
        <v>0</v>
      </c>
      <c r="H37" s="121"/>
      <c r="I37" s="122" t="str">
        <f t="shared" si="2"/>
        <v/>
      </c>
      <c r="J37" s="121"/>
      <c r="K37" s="122" t="str">
        <f t="shared" si="10"/>
        <v/>
      </c>
      <c r="L37" s="121"/>
      <c r="M37" s="122" t="str">
        <f t="shared" si="11"/>
        <v/>
      </c>
      <c r="N37" s="121"/>
      <c r="O37" s="122" t="str">
        <f t="shared" si="15"/>
        <v/>
      </c>
      <c r="P37" s="121"/>
      <c r="Q37" s="122" t="str">
        <f t="shared" si="16"/>
        <v/>
      </c>
      <c r="R37" s="121">
        <v>1</v>
      </c>
      <c r="S37" s="122">
        <f t="shared" si="17"/>
        <v>4</v>
      </c>
      <c r="T37" s="121"/>
      <c r="U37" s="122" t="str">
        <f t="shared" si="8"/>
        <v/>
      </c>
      <c r="V37" s="121"/>
      <c r="W37" s="122" t="str">
        <f t="shared" si="18"/>
        <v/>
      </c>
    </row>
    <row r="38" spans="1:23" ht="15.9" hidden="1" customHeight="1" x14ac:dyDescent="0.2">
      <c r="A38" s="372">
        <v>35</v>
      </c>
      <c r="B38" s="57" t="s">
        <v>153</v>
      </c>
      <c r="C38" s="58">
        <v>3</v>
      </c>
      <c r="D38" s="124" t="s">
        <v>96</v>
      </c>
      <c r="E38" s="125">
        <f t="shared" si="0"/>
        <v>3.8125</v>
      </c>
      <c r="F38" s="119">
        <f t="shared" si="1"/>
        <v>35</v>
      </c>
      <c r="G38" s="120">
        <v>2.3125</v>
      </c>
      <c r="H38" s="121">
        <v>16</v>
      </c>
      <c r="I38" s="122">
        <f t="shared" si="2"/>
        <v>1.5</v>
      </c>
      <c r="J38" s="121"/>
      <c r="K38" s="122" t="str">
        <f t="shared" si="10"/>
        <v/>
      </c>
      <c r="L38" s="121"/>
      <c r="M38" s="122" t="str">
        <f t="shared" si="11"/>
        <v/>
      </c>
      <c r="N38" s="121"/>
      <c r="O38" s="122" t="str">
        <f t="shared" si="15"/>
        <v/>
      </c>
      <c r="P38" s="121"/>
      <c r="Q38" s="122" t="str">
        <f t="shared" si="16"/>
        <v/>
      </c>
      <c r="R38" s="121"/>
      <c r="S38" s="122" t="str">
        <f t="shared" si="17"/>
        <v/>
      </c>
      <c r="T38" s="121"/>
      <c r="U38" s="122" t="str">
        <f t="shared" si="8"/>
        <v/>
      </c>
      <c r="V38" s="121"/>
      <c r="W38" s="122" t="str">
        <f t="shared" si="18"/>
        <v/>
      </c>
    </row>
    <row r="39" spans="1:23" ht="15.9" hidden="1" customHeight="1" x14ac:dyDescent="0.2">
      <c r="A39" s="372">
        <v>36</v>
      </c>
      <c r="B39" s="57" t="s">
        <v>389</v>
      </c>
      <c r="C39" s="58">
        <v>3</v>
      </c>
      <c r="D39" s="124" t="s">
        <v>125</v>
      </c>
      <c r="E39" s="125">
        <f t="shared" si="0"/>
        <v>3.5</v>
      </c>
      <c r="F39" s="119">
        <f t="shared" si="1"/>
        <v>36</v>
      </c>
      <c r="G39" s="120">
        <v>0.5</v>
      </c>
      <c r="H39" s="121"/>
      <c r="I39" s="122"/>
      <c r="J39" s="121"/>
      <c r="K39" s="122" t="str">
        <f t="shared" si="10"/>
        <v/>
      </c>
      <c r="L39" s="121"/>
      <c r="M39" s="122" t="str">
        <f t="shared" si="11"/>
        <v/>
      </c>
      <c r="N39" s="121">
        <v>8</v>
      </c>
      <c r="O39" s="122">
        <f t="shared" si="15"/>
        <v>3</v>
      </c>
      <c r="P39" s="121"/>
      <c r="Q39" s="122" t="str">
        <f t="shared" si="16"/>
        <v/>
      </c>
      <c r="R39" s="121"/>
      <c r="S39" s="122" t="str">
        <f t="shared" si="17"/>
        <v/>
      </c>
      <c r="T39" s="121"/>
      <c r="U39" s="122" t="str">
        <f t="shared" si="8"/>
        <v/>
      </c>
      <c r="V39" s="121"/>
      <c r="W39" s="122" t="str">
        <f t="shared" si="18"/>
        <v/>
      </c>
    </row>
    <row r="40" spans="1:23" ht="15.9" customHeight="1" x14ac:dyDescent="0.2">
      <c r="A40" s="371">
        <v>37</v>
      </c>
      <c r="B40" s="57" t="s">
        <v>390</v>
      </c>
      <c r="C40" s="58">
        <v>2</v>
      </c>
      <c r="D40" s="124" t="s">
        <v>125</v>
      </c>
      <c r="E40" s="125">
        <f t="shared" si="0"/>
        <v>3.5</v>
      </c>
      <c r="F40" s="119">
        <f t="shared" si="1"/>
        <v>36</v>
      </c>
      <c r="G40" s="120">
        <v>0.5</v>
      </c>
      <c r="H40" s="121"/>
      <c r="I40" s="122" t="str">
        <f t="shared" ref="I40:I63" si="19">IF(H40="","",VLOOKUP(H40,H$166:I$180,2))</f>
        <v/>
      </c>
      <c r="J40" s="121"/>
      <c r="K40" s="122" t="str">
        <f t="shared" si="10"/>
        <v/>
      </c>
      <c r="L40" s="121"/>
      <c r="M40" s="122" t="str">
        <f t="shared" si="11"/>
        <v/>
      </c>
      <c r="N40" s="121">
        <v>8</v>
      </c>
      <c r="O40" s="122">
        <f t="shared" si="15"/>
        <v>3</v>
      </c>
      <c r="P40" s="121"/>
      <c r="Q40" s="122" t="str">
        <f t="shared" si="16"/>
        <v/>
      </c>
      <c r="R40" s="121"/>
      <c r="S40" s="122" t="str">
        <f t="shared" si="17"/>
        <v/>
      </c>
      <c r="T40" s="121"/>
      <c r="U40" s="122" t="str">
        <f t="shared" si="8"/>
        <v/>
      </c>
      <c r="V40" s="121"/>
      <c r="W40" s="122" t="str">
        <f t="shared" si="18"/>
        <v/>
      </c>
    </row>
    <row r="41" spans="1:23" ht="15.9" hidden="1" customHeight="1" x14ac:dyDescent="0.2">
      <c r="A41" s="372">
        <v>38</v>
      </c>
      <c r="B41" s="57" t="s">
        <v>198</v>
      </c>
      <c r="C41" s="58">
        <v>3</v>
      </c>
      <c r="D41" s="124" t="s">
        <v>106</v>
      </c>
      <c r="E41" s="125">
        <f t="shared" si="0"/>
        <v>3.25</v>
      </c>
      <c r="F41" s="119">
        <f t="shared" si="1"/>
        <v>38</v>
      </c>
      <c r="G41" s="120">
        <v>2.5</v>
      </c>
      <c r="H41" s="121">
        <v>24</v>
      </c>
      <c r="I41" s="122">
        <f t="shared" si="19"/>
        <v>0.75</v>
      </c>
      <c r="J41" s="121"/>
      <c r="K41" s="122" t="str">
        <f t="shared" si="10"/>
        <v/>
      </c>
      <c r="L41" s="121"/>
      <c r="M41" s="122" t="str">
        <f t="shared" si="11"/>
        <v/>
      </c>
      <c r="N41" s="121"/>
      <c r="O41" s="122" t="str">
        <f t="shared" si="15"/>
        <v/>
      </c>
      <c r="P41" s="121"/>
      <c r="Q41" s="122" t="str">
        <f t="shared" si="16"/>
        <v/>
      </c>
      <c r="R41" s="121"/>
      <c r="S41" s="122" t="str">
        <f t="shared" si="17"/>
        <v/>
      </c>
      <c r="T41" s="121"/>
      <c r="U41" s="122" t="str">
        <f t="shared" si="8"/>
        <v/>
      </c>
      <c r="V41" s="121"/>
      <c r="W41" s="122" t="str">
        <f t="shared" si="18"/>
        <v/>
      </c>
    </row>
    <row r="42" spans="1:23" ht="15.9" hidden="1" customHeight="1" x14ac:dyDescent="0.2">
      <c r="A42" s="372">
        <v>39</v>
      </c>
      <c r="B42" s="57" t="s">
        <v>199</v>
      </c>
      <c r="C42" s="123">
        <v>3</v>
      </c>
      <c r="D42" s="126" t="s">
        <v>94</v>
      </c>
      <c r="E42" s="125">
        <f t="shared" si="0"/>
        <v>3</v>
      </c>
      <c r="F42" s="119">
        <f t="shared" si="1"/>
        <v>39</v>
      </c>
      <c r="G42" s="120">
        <v>3</v>
      </c>
      <c r="H42" s="121"/>
      <c r="I42" s="122" t="str">
        <f t="shared" si="19"/>
        <v/>
      </c>
      <c r="J42" s="121"/>
      <c r="K42" s="122" t="str">
        <f t="shared" si="10"/>
        <v/>
      </c>
      <c r="L42" s="121"/>
      <c r="M42" s="122" t="str">
        <f t="shared" si="11"/>
        <v/>
      </c>
      <c r="N42" s="121"/>
      <c r="O42" s="122" t="str">
        <f t="shared" si="15"/>
        <v/>
      </c>
      <c r="P42" s="121"/>
      <c r="Q42" s="122" t="str">
        <f t="shared" si="16"/>
        <v/>
      </c>
      <c r="R42" s="121"/>
      <c r="S42" s="122" t="str">
        <f t="shared" si="17"/>
        <v/>
      </c>
      <c r="T42" s="121"/>
      <c r="U42" s="122" t="str">
        <f t="shared" si="8"/>
        <v/>
      </c>
      <c r="V42" s="121"/>
      <c r="W42" s="122" t="str">
        <f t="shared" si="18"/>
        <v/>
      </c>
    </row>
    <row r="43" spans="1:23" ht="15.9" hidden="1" customHeight="1" x14ac:dyDescent="0.2">
      <c r="A43" s="371">
        <v>40</v>
      </c>
      <c r="B43" s="57" t="s">
        <v>318</v>
      </c>
      <c r="C43" s="58">
        <v>3</v>
      </c>
      <c r="D43" s="124" t="s">
        <v>121</v>
      </c>
      <c r="E43" s="125">
        <f t="shared" si="0"/>
        <v>3</v>
      </c>
      <c r="F43" s="119">
        <f t="shared" si="1"/>
        <v>39</v>
      </c>
      <c r="G43" s="120">
        <v>2.25</v>
      </c>
      <c r="H43" s="121">
        <v>24</v>
      </c>
      <c r="I43" s="122">
        <f t="shared" si="19"/>
        <v>0.75</v>
      </c>
      <c r="J43" s="121"/>
      <c r="K43" s="122" t="str">
        <f t="shared" si="10"/>
        <v/>
      </c>
      <c r="L43" s="121"/>
      <c r="M43" s="122" t="str">
        <f t="shared" si="11"/>
        <v/>
      </c>
      <c r="N43" s="121"/>
      <c r="O43" s="122" t="str">
        <f t="shared" si="15"/>
        <v/>
      </c>
      <c r="P43" s="121"/>
      <c r="Q43" s="122" t="str">
        <f t="shared" si="16"/>
        <v/>
      </c>
      <c r="R43" s="121"/>
      <c r="S43" s="122" t="str">
        <f t="shared" si="17"/>
        <v/>
      </c>
      <c r="T43" s="121"/>
      <c r="U43" s="122" t="str">
        <f t="shared" si="8"/>
        <v/>
      </c>
      <c r="V43" s="121"/>
      <c r="W43" s="122" t="str">
        <f t="shared" si="18"/>
        <v/>
      </c>
    </row>
    <row r="44" spans="1:23" ht="15.9" hidden="1" customHeight="1" x14ac:dyDescent="0.2">
      <c r="A44" s="372">
        <v>41</v>
      </c>
      <c r="B44" s="57" t="s">
        <v>373</v>
      </c>
      <c r="C44" s="58">
        <v>3</v>
      </c>
      <c r="D44" s="124" t="s">
        <v>134</v>
      </c>
      <c r="E44" s="125">
        <f t="shared" si="0"/>
        <v>3</v>
      </c>
      <c r="F44" s="119">
        <f t="shared" si="1"/>
        <v>39</v>
      </c>
      <c r="G44" s="120">
        <v>1.5</v>
      </c>
      <c r="H44" s="121">
        <v>16</v>
      </c>
      <c r="I44" s="122">
        <f t="shared" si="19"/>
        <v>1.5</v>
      </c>
      <c r="J44" s="121"/>
      <c r="K44" s="122" t="str">
        <f t="shared" si="10"/>
        <v/>
      </c>
      <c r="L44" s="121"/>
      <c r="M44" s="122" t="str">
        <f t="shared" si="11"/>
        <v/>
      </c>
      <c r="N44" s="121"/>
      <c r="O44" s="122" t="str">
        <f t="shared" si="15"/>
        <v/>
      </c>
      <c r="P44" s="121"/>
      <c r="Q44" s="122" t="str">
        <f t="shared" si="16"/>
        <v/>
      </c>
      <c r="R44" s="121"/>
      <c r="S44" s="122" t="str">
        <f t="shared" si="17"/>
        <v/>
      </c>
      <c r="T44" s="121"/>
      <c r="U44" s="122" t="str">
        <f t="shared" si="8"/>
        <v/>
      </c>
      <c r="V44" s="121"/>
      <c r="W44" s="122" t="str">
        <f t="shared" si="18"/>
        <v/>
      </c>
    </row>
    <row r="45" spans="1:23" ht="15.9" hidden="1" customHeight="1" x14ac:dyDescent="0.2">
      <c r="A45" s="372">
        <v>42</v>
      </c>
      <c r="B45" s="57" t="s">
        <v>449</v>
      </c>
      <c r="C45" s="3"/>
      <c r="D45" s="126" t="s">
        <v>450</v>
      </c>
      <c r="E45" s="125">
        <f t="shared" si="0"/>
        <v>3</v>
      </c>
      <c r="F45" s="119">
        <f t="shared" si="1"/>
        <v>39</v>
      </c>
      <c r="G45" s="120">
        <v>0</v>
      </c>
      <c r="H45" s="121"/>
      <c r="I45" s="122" t="str">
        <f t="shared" si="19"/>
        <v/>
      </c>
      <c r="J45" s="121"/>
      <c r="K45" s="122" t="str">
        <f t="shared" si="10"/>
        <v/>
      </c>
      <c r="L45" s="121"/>
      <c r="M45" s="122" t="str">
        <f t="shared" si="11"/>
        <v/>
      </c>
      <c r="N45" s="121"/>
      <c r="O45" s="122" t="str">
        <f t="shared" si="15"/>
        <v/>
      </c>
      <c r="P45" s="121"/>
      <c r="Q45" s="122" t="str">
        <f t="shared" si="16"/>
        <v/>
      </c>
      <c r="R45" s="121">
        <v>2</v>
      </c>
      <c r="S45" s="122">
        <f t="shared" si="17"/>
        <v>3</v>
      </c>
      <c r="T45" s="121"/>
      <c r="U45" s="122" t="str">
        <f t="shared" si="8"/>
        <v/>
      </c>
      <c r="V45" s="121"/>
      <c r="W45" s="122" t="str">
        <f t="shared" si="18"/>
        <v/>
      </c>
    </row>
    <row r="46" spans="1:23" ht="15.9" hidden="1" customHeight="1" x14ac:dyDescent="0.2">
      <c r="A46" s="371">
        <v>43</v>
      </c>
      <c r="B46" s="57" t="s">
        <v>485</v>
      </c>
      <c r="C46" s="58"/>
      <c r="D46" s="126" t="s">
        <v>450</v>
      </c>
      <c r="E46" s="125">
        <f t="shared" si="0"/>
        <v>3</v>
      </c>
      <c r="F46" s="119">
        <f t="shared" si="1"/>
        <v>39</v>
      </c>
      <c r="G46" s="120">
        <v>0</v>
      </c>
      <c r="H46" s="121"/>
      <c r="I46" s="122" t="str">
        <f t="shared" si="19"/>
        <v/>
      </c>
      <c r="J46" s="121"/>
      <c r="K46" s="122" t="str">
        <f t="shared" si="10"/>
        <v/>
      </c>
      <c r="L46" s="121"/>
      <c r="M46" s="122" t="str">
        <f t="shared" si="11"/>
        <v/>
      </c>
      <c r="N46" s="121"/>
      <c r="O46" s="122" t="str">
        <f t="shared" si="15"/>
        <v/>
      </c>
      <c r="P46" s="121"/>
      <c r="Q46" s="122" t="str">
        <f t="shared" si="16"/>
        <v/>
      </c>
      <c r="R46" s="121">
        <v>2</v>
      </c>
      <c r="S46" s="122">
        <f t="shared" si="17"/>
        <v>3</v>
      </c>
      <c r="T46" s="121"/>
      <c r="U46" s="122" t="str">
        <f t="shared" si="8"/>
        <v/>
      </c>
      <c r="V46" s="121"/>
      <c r="W46" s="122" t="str">
        <f t="shared" si="18"/>
        <v/>
      </c>
    </row>
    <row r="47" spans="1:23" ht="15.9" customHeight="1" x14ac:dyDescent="0.2">
      <c r="A47" s="372">
        <v>44</v>
      </c>
      <c r="B47" s="57" t="s">
        <v>197</v>
      </c>
      <c r="C47" s="3">
        <v>2</v>
      </c>
      <c r="D47" s="126" t="s">
        <v>103</v>
      </c>
      <c r="E47" s="125">
        <f t="shared" si="0"/>
        <v>2.375</v>
      </c>
      <c r="F47" s="119">
        <f t="shared" si="1"/>
        <v>44</v>
      </c>
      <c r="G47" s="120">
        <v>1.625</v>
      </c>
      <c r="H47" s="121">
        <v>24</v>
      </c>
      <c r="I47" s="122">
        <f t="shared" si="19"/>
        <v>0.75</v>
      </c>
      <c r="J47" s="121"/>
      <c r="K47" s="122" t="str">
        <f t="shared" si="10"/>
        <v/>
      </c>
      <c r="L47" s="121"/>
      <c r="M47" s="122" t="str">
        <f t="shared" si="11"/>
        <v/>
      </c>
      <c r="N47" s="121"/>
      <c r="O47" s="122" t="str">
        <f t="shared" si="15"/>
        <v/>
      </c>
      <c r="P47" s="121"/>
      <c r="Q47" s="122" t="str">
        <f t="shared" si="16"/>
        <v/>
      </c>
      <c r="R47" s="121"/>
      <c r="S47" s="122" t="str">
        <f t="shared" si="17"/>
        <v/>
      </c>
      <c r="T47" s="121"/>
      <c r="U47" s="122" t="str">
        <f t="shared" si="8"/>
        <v/>
      </c>
      <c r="V47" s="121"/>
      <c r="W47" s="122" t="str">
        <f t="shared" si="18"/>
        <v/>
      </c>
    </row>
    <row r="48" spans="1:23" ht="15.9" customHeight="1" x14ac:dyDescent="0.2">
      <c r="A48" s="372">
        <v>45</v>
      </c>
      <c r="B48" s="57" t="s">
        <v>313</v>
      </c>
      <c r="C48" s="58">
        <v>1</v>
      </c>
      <c r="D48" s="126" t="s">
        <v>108</v>
      </c>
      <c r="E48" s="125">
        <f t="shared" si="0"/>
        <v>2.25</v>
      </c>
      <c r="F48" s="119">
        <f t="shared" si="1"/>
        <v>45</v>
      </c>
      <c r="G48" s="120">
        <v>1.5</v>
      </c>
      <c r="H48" s="121">
        <v>24</v>
      </c>
      <c r="I48" s="122">
        <f t="shared" si="19"/>
        <v>0.75</v>
      </c>
      <c r="J48" s="121"/>
      <c r="K48" s="122" t="str">
        <f t="shared" si="10"/>
        <v/>
      </c>
      <c r="L48" s="121"/>
      <c r="M48" s="122" t="str">
        <f t="shared" si="11"/>
        <v/>
      </c>
      <c r="N48" s="121"/>
      <c r="O48" s="122" t="str">
        <f t="shared" si="15"/>
        <v/>
      </c>
      <c r="P48" s="121"/>
      <c r="Q48" s="122" t="str">
        <f t="shared" si="16"/>
        <v/>
      </c>
      <c r="R48" s="121"/>
      <c r="S48" s="122" t="str">
        <f t="shared" si="17"/>
        <v/>
      </c>
      <c r="T48" s="121"/>
      <c r="U48" s="122" t="str">
        <f t="shared" si="8"/>
        <v/>
      </c>
      <c r="V48" s="121"/>
      <c r="W48" s="122" t="str">
        <f t="shared" si="18"/>
        <v/>
      </c>
    </row>
    <row r="49" spans="1:23" ht="15.9" hidden="1" customHeight="1" x14ac:dyDescent="0.2">
      <c r="A49" s="371">
        <v>46</v>
      </c>
      <c r="B49" s="57" t="s">
        <v>193</v>
      </c>
      <c r="C49" s="58">
        <v>3</v>
      </c>
      <c r="D49" s="124" t="s">
        <v>107</v>
      </c>
      <c r="E49" s="125">
        <f t="shared" si="0"/>
        <v>2.1875</v>
      </c>
      <c r="F49" s="119">
        <f t="shared" si="1"/>
        <v>46</v>
      </c>
      <c r="G49" s="120">
        <v>2.1875</v>
      </c>
      <c r="H49" s="121"/>
      <c r="I49" s="122" t="str">
        <f t="shared" si="19"/>
        <v/>
      </c>
      <c r="J49" s="121"/>
      <c r="K49" s="122" t="str">
        <f t="shared" si="10"/>
        <v/>
      </c>
      <c r="L49" s="121"/>
      <c r="M49" s="122" t="str">
        <f t="shared" si="11"/>
        <v/>
      </c>
      <c r="N49" s="121"/>
      <c r="O49" s="122" t="str">
        <f t="shared" si="15"/>
        <v/>
      </c>
      <c r="P49" s="121"/>
      <c r="Q49" s="122" t="str">
        <f t="shared" si="16"/>
        <v/>
      </c>
      <c r="R49" s="121"/>
      <c r="S49" s="122" t="str">
        <f t="shared" si="17"/>
        <v/>
      </c>
      <c r="T49" s="121"/>
      <c r="U49" s="122" t="str">
        <f t="shared" si="8"/>
        <v/>
      </c>
      <c r="V49" s="121"/>
      <c r="W49" s="122" t="str">
        <f t="shared" si="18"/>
        <v/>
      </c>
    </row>
    <row r="50" spans="1:23" ht="15.9" customHeight="1" x14ac:dyDescent="0.2">
      <c r="A50" s="372">
        <v>47</v>
      </c>
      <c r="B50" s="57" t="s">
        <v>311</v>
      </c>
      <c r="C50" s="58">
        <v>1</v>
      </c>
      <c r="D50" s="124" t="s">
        <v>179</v>
      </c>
      <c r="E50" s="125">
        <f t="shared" si="0"/>
        <v>2</v>
      </c>
      <c r="F50" s="119">
        <f t="shared" si="1"/>
        <v>47</v>
      </c>
      <c r="G50" s="120">
        <v>2</v>
      </c>
      <c r="H50" s="121"/>
      <c r="I50" s="122" t="str">
        <f t="shared" si="19"/>
        <v/>
      </c>
      <c r="J50" s="121"/>
      <c r="K50" s="122" t="str">
        <f t="shared" si="10"/>
        <v/>
      </c>
      <c r="L50" s="121"/>
      <c r="M50" s="122" t="str">
        <f t="shared" si="11"/>
        <v/>
      </c>
      <c r="N50" s="121"/>
      <c r="O50" s="122" t="str">
        <f t="shared" si="15"/>
        <v/>
      </c>
      <c r="P50" s="121"/>
      <c r="Q50" s="122" t="str">
        <f t="shared" si="16"/>
        <v/>
      </c>
      <c r="R50" s="121"/>
      <c r="S50" s="122" t="str">
        <f t="shared" si="17"/>
        <v/>
      </c>
      <c r="T50" s="121"/>
      <c r="U50" s="122" t="str">
        <f t="shared" si="8"/>
        <v/>
      </c>
      <c r="V50" s="121"/>
      <c r="W50" s="122" t="str">
        <f t="shared" si="18"/>
        <v/>
      </c>
    </row>
    <row r="51" spans="1:23" ht="15.9" hidden="1" customHeight="1" x14ac:dyDescent="0.2">
      <c r="A51" s="372">
        <v>48</v>
      </c>
      <c r="B51" s="57" t="s">
        <v>375</v>
      </c>
      <c r="C51" s="58">
        <v>3</v>
      </c>
      <c r="D51" s="124" t="s">
        <v>106</v>
      </c>
      <c r="E51" s="125">
        <f t="shared" si="0"/>
        <v>2</v>
      </c>
      <c r="F51" s="119">
        <f t="shared" si="1"/>
        <v>47</v>
      </c>
      <c r="G51" s="120">
        <v>1.25</v>
      </c>
      <c r="H51" s="121">
        <v>24</v>
      </c>
      <c r="I51" s="122">
        <f t="shared" si="19"/>
        <v>0.75</v>
      </c>
      <c r="J51" s="121"/>
      <c r="K51" s="122" t="str">
        <f t="shared" si="10"/>
        <v/>
      </c>
      <c r="L51" s="121"/>
      <c r="M51" s="122" t="str">
        <f t="shared" si="11"/>
        <v/>
      </c>
      <c r="N51" s="121"/>
      <c r="O51" s="122" t="str">
        <f t="shared" si="15"/>
        <v/>
      </c>
      <c r="P51" s="121"/>
      <c r="Q51" s="122" t="str">
        <f t="shared" si="16"/>
        <v/>
      </c>
      <c r="R51" s="121"/>
      <c r="S51" s="122" t="str">
        <f t="shared" si="17"/>
        <v/>
      </c>
      <c r="T51" s="121"/>
      <c r="U51" s="122" t="str">
        <f t="shared" si="8"/>
        <v/>
      </c>
      <c r="V51" s="121"/>
      <c r="W51" s="122" t="str">
        <f t="shared" si="18"/>
        <v/>
      </c>
    </row>
    <row r="52" spans="1:23" ht="15.9" customHeight="1" x14ac:dyDescent="0.2">
      <c r="A52" s="371">
        <v>49</v>
      </c>
      <c r="B52" s="57" t="s">
        <v>376</v>
      </c>
      <c r="C52" s="58">
        <v>2</v>
      </c>
      <c r="D52" s="124" t="s">
        <v>127</v>
      </c>
      <c r="E52" s="125">
        <f t="shared" si="0"/>
        <v>2</v>
      </c>
      <c r="F52" s="119">
        <f t="shared" si="1"/>
        <v>47</v>
      </c>
      <c r="G52" s="120">
        <v>1.25</v>
      </c>
      <c r="H52" s="121">
        <v>24</v>
      </c>
      <c r="I52" s="122">
        <f t="shared" si="19"/>
        <v>0.75</v>
      </c>
      <c r="J52" s="121"/>
      <c r="K52" s="122" t="str">
        <f t="shared" si="10"/>
        <v/>
      </c>
      <c r="L52" s="121"/>
      <c r="M52" s="122" t="str">
        <f t="shared" si="11"/>
        <v/>
      </c>
      <c r="N52" s="121"/>
      <c r="O52" s="122" t="str">
        <f t="shared" si="15"/>
        <v/>
      </c>
      <c r="P52" s="121"/>
      <c r="Q52" s="122" t="str">
        <f t="shared" si="16"/>
        <v/>
      </c>
      <c r="R52" s="121"/>
      <c r="S52" s="122" t="str">
        <f t="shared" si="17"/>
        <v/>
      </c>
      <c r="T52" s="121"/>
      <c r="U52" s="122" t="str">
        <f t="shared" si="8"/>
        <v/>
      </c>
      <c r="V52" s="121"/>
      <c r="W52" s="122" t="str">
        <f t="shared" si="18"/>
        <v/>
      </c>
    </row>
    <row r="53" spans="1:23" ht="15.9" customHeight="1" x14ac:dyDescent="0.2">
      <c r="A53" s="372">
        <v>50</v>
      </c>
      <c r="B53" s="57" t="s">
        <v>486</v>
      </c>
      <c r="C53" s="58">
        <v>1</v>
      </c>
      <c r="D53" s="126" t="s">
        <v>94</v>
      </c>
      <c r="E53" s="125">
        <f t="shared" si="0"/>
        <v>2</v>
      </c>
      <c r="F53" s="119">
        <f t="shared" si="1"/>
        <v>47</v>
      </c>
      <c r="G53" s="120">
        <v>0</v>
      </c>
      <c r="H53" s="121"/>
      <c r="I53" s="122" t="str">
        <f t="shared" si="19"/>
        <v/>
      </c>
      <c r="J53" s="121"/>
      <c r="K53" s="122" t="str">
        <f t="shared" si="10"/>
        <v/>
      </c>
      <c r="L53" s="121"/>
      <c r="M53" s="122" t="str">
        <f t="shared" si="11"/>
        <v/>
      </c>
      <c r="N53" s="121"/>
      <c r="O53" s="122" t="str">
        <f t="shared" si="15"/>
        <v/>
      </c>
      <c r="P53" s="121">
        <v>4</v>
      </c>
      <c r="Q53" s="122">
        <f t="shared" si="16"/>
        <v>2</v>
      </c>
      <c r="R53" s="121"/>
      <c r="S53" s="122" t="str">
        <f t="shared" si="17"/>
        <v/>
      </c>
      <c r="T53" s="121"/>
      <c r="U53" s="122" t="str">
        <f t="shared" si="8"/>
        <v/>
      </c>
      <c r="V53" s="121"/>
      <c r="W53" s="122" t="str">
        <f t="shared" si="18"/>
        <v/>
      </c>
    </row>
    <row r="54" spans="1:23" ht="15.9" hidden="1" customHeight="1" x14ac:dyDescent="0.2">
      <c r="A54" s="372">
        <v>51</v>
      </c>
      <c r="B54" s="57" t="s">
        <v>380</v>
      </c>
      <c r="C54" s="3">
        <v>3</v>
      </c>
      <c r="D54" s="126" t="s">
        <v>133</v>
      </c>
      <c r="E54" s="125">
        <f t="shared" si="0"/>
        <v>1.75</v>
      </c>
      <c r="F54" s="119">
        <f t="shared" si="1"/>
        <v>51</v>
      </c>
      <c r="G54" s="120">
        <v>1</v>
      </c>
      <c r="H54" s="121">
        <v>24</v>
      </c>
      <c r="I54" s="122">
        <f t="shared" si="19"/>
        <v>0.75</v>
      </c>
      <c r="J54" s="121"/>
      <c r="K54" s="122" t="str">
        <f t="shared" si="10"/>
        <v/>
      </c>
      <c r="L54" s="121"/>
      <c r="M54" s="122" t="str">
        <f t="shared" si="11"/>
        <v/>
      </c>
      <c r="N54" s="121"/>
      <c r="O54" s="122" t="str">
        <f t="shared" si="15"/>
        <v/>
      </c>
      <c r="P54" s="121"/>
      <c r="Q54" s="122" t="str">
        <f t="shared" si="16"/>
        <v/>
      </c>
      <c r="R54" s="121"/>
      <c r="S54" s="122" t="str">
        <f t="shared" si="17"/>
        <v/>
      </c>
      <c r="T54" s="121"/>
      <c r="U54" s="122" t="str">
        <f t="shared" si="8"/>
        <v/>
      </c>
      <c r="V54" s="121"/>
      <c r="W54" s="122" t="str">
        <f t="shared" si="18"/>
        <v/>
      </c>
    </row>
    <row r="55" spans="1:23" ht="15.9" customHeight="1" x14ac:dyDescent="0.2">
      <c r="A55" s="371">
        <v>52</v>
      </c>
      <c r="B55" s="57" t="s">
        <v>371</v>
      </c>
      <c r="C55" s="58">
        <v>1</v>
      </c>
      <c r="D55" s="124" t="s">
        <v>179</v>
      </c>
      <c r="E55" s="125">
        <f t="shared" si="0"/>
        <v>1.5</v>
      </c>
      <c r="F55" s="119">
        <f t="shared" si="1"/>
        <v>52</v>
      </c>
      <c r="G55" s="120">
        <v>1.5</v>
      </c>
      <c r="H55" s="121"/>
      <c r="I55" s="122" t="str">
        <f t="shared" si="19"/>
        <v/>
      </c>
      <c r="J55" s="121"/>
      <c r="K55" s="122" t="str">
        <f t="shared" si="10"/>
        <v/>
      </c>
      <c r="L55" s="121"/>
      <c r="M55" s="122" t="str">
        <f t="shared" si="11"/>
        <v/>
      </c>
      <c r="N55" s="121"/>
      <c r="O55" s="122" t="str">
        <f t="shared" si="15"/>
        <v/>
      </c>
      <c r="P55" s="121"/>
      <c r="Q55" s="122" t="str">
        <f t="shared" si="16"/>
        <v/>
      </c>
      <c r="R55" s="121"/>
      <c r="S55" s="122" t="str">
        <f t="shared" si="17"/>
        <v/>
      </c>
      <c r="T55" s="121"/>
      <c r="U55" s="122" t="str">
        <f t="shared" si="8"/>
        <v/>
      </c>
      <c r="V55" s="121"/>
      <c r="W55" s="122" t="str">
        <f t="shared" si="18"/>
        <v/>
      </c>
    </row>
    <row r="56" spans="1:23" ht="15.9" customHeight="1" x14ac:dyDescent="0.2">
      <c r="A56" s="372">
        <v>53</v>
      </c>
      <c r="B56" s="57" t="s">
        <v>383</v>
      </c>
      <c r="C56" s="58">
        <v>2</v>
      </c>
      <c r="D56" s="124" t="s">
        <v>214</v>
      </c>
      <c r="E56" s="125">
        <f t="shared" si="0"/>
        <v>1.5</v>
      </c>
      <c r="F56" s="119">
        <f t="shared" si="1"/>
        <v>52</v>
      </c>
      <c r="G56" s="120">
        <v>0.75</v>
      </c>
      <c r="H56" s="121">
        <v>24</v>
      </c>
      <c r="I56" s="122">
        <f t="shared" si="19"/>
        <v>0.75</v>
      </c>
      <c r="J56" s="121"/>
      <c r="K56" s="122" t="str">
        <f t="shared" si="10"/>
        <v/>
      </c>
      <c r="L56" s="121"/>
      <c r="M56" s="122" t="str">
        <f t="shared" si="11"/>
        <v/>
      </c>
      <c r="N56" s="121"/>
      <c r="O56" s="122" t="str">
        <f t="shared" si="15"/>
        <v/>
      </c>
      <c r="P56" s="121"/>
      <c r="Q56" s="122" t="str">
        <f t="shared" si="16"/>
        <v/>
      </c>
      <c r="R56" s="121"/>
      <c r="S56" s="122" t="str">
        <f t="shared" si="17"/>
        <v/>
      </c>
      <c r="T56" s="121"/>
      <c r="U56" s="122" t="str">
        <f t="shared" si="8"/>
        <v/>
      </c>
      <c r="V56" s="121"/>
      <c r="W56" s="122" t="str">
        <f t="shared" si="18"/>
        <v/>
      </c>
    </row>
    <row r="57" spans="1:23" ht="15.9" customHeight="1" x14ac:dyDescent="0.2">
      <c r="A57" s="372">
        <v>54</v>
      </c>
      <c r="B57" s="59" t="s">
        <v>448</v>
      </c>
      <c r="C57" s="63">
        <v>1</v>
      </c>
      <c r="D57" s="350" t="s">
        <v>487</v>
      </c>
      <c r="E57" s="125">
        <f t="shared" si="0"/>
        <v>1.5</v>
      </c>
      <c r="F57" s="127">
        <f t="shared" si="1"/>
        <v>52</v>
      </c>
      <c r="G57" s="128">
        <v>0</v>
      </c>
      <c r="H57" s="129">
        <v>16</v>
      </c>
      <c r="I57" s="130">
        <f t="shared" si="19"/>
        <v>1.5</v>
      </c>
      <c r="J57" s="129"/>
      <c r="K57" s="130" t="str">
        <f t="shared" si="10"/>
        <v/>
      </c>
      <c r="L57" s="129"/>
      <c r="M57" s="130" t="str">
        <f t="shared" si="11"/>
        <v/>
      </c>
      <c r="N57" s="129"/>
      <c r="O57" s="130" t="str">
        <f t="shared" si="15"/>
        <v/>
      </c>
      <c r="P57" s="129"/>
      <c r="Q57" s="130" t="str">
        <f t="shared" si="16"/>
        <v/>
      </c>
      <c r="R57" s="129"/>
      <c r="S57" s="130" t="str">
        <f t="shared" si="17"/>
        <v/>
      </c>
      <c r="T57" s="129"/>
      <c r="U57" s="130" t="str">
        <f t="shared" si="8"/>
        <v/>
      </c>
      <c r="V57" s="129"/>
      <c r="W57" s="130" t="str">
        <f t="shared" si="18"/>
        <v/>
      </c>
    </row>
    <row r="58" spans="1:23" ht="15.9" customHeight="1" x14ac:dyDescent="0.2">
      <c r="A58" s="371">
        <v>55</v>
      </c>
      <c r="B58" s="57" t="s">
        <v>488</v>
      </c>
      <c r="C58" s="58">
        <v>2</v>
      </c>
      <c r="D58" s="124" t="s">
        <v>487</v>
      </c>
      <c r="E58" s="125">
        <f t="shared" si="0"/>
        <v>1.5</v>
      </c>
      <c r="F58" s="119">
        <f t="shared" si="1"/>
        <v>52</v>
      </c>
      <c r="G58" s="120">
        <v>0</v>
      </c>
      <c r="H58" s="121">
        <v>16</v>
      </c>
      <c r="I58" s="122">
        <f t="shared" si="19"/>
        <v>1.5</v>
      </c>
      <c r="J58" s="121"/>
      <c r="K58" s="122"/>
      <c r="L58" s="121"/>
      <c r="M58" s="122"/>
      <c r="N58" s="121"/>
      <c r="O58" s="122"/>
      <c r="P58" s="121"/>
      <c r="Q58" s="122"/>
      <c r="R58" s="121"/>
      <c r="S58" s="122"/>
      <c r="T58" s="121"/>
      <c r="U58" s="122" t="str">
        <f t="shared" si="8"/>
        <v/>
      </c>
      <c r="V58" s="121"/>
      <c r="W58" s="122"/>
    </row>
    <row r="59" spans="1:23" ht="15.9" customHeight="1" x14ac:dyDescent="0.2">
      <c r="A59" s="372">
        <v>56</v>
      </c>
      <c r="B59" s="57" t="s">
        <v>489</v>
      </c>
      <c r="C59" s="58">
        <v>1</v>
      </c>
      <c r="D59" s="124" t="s">
        <v>490</v>
      </c>
      <c r="E59" s="125">
        <f t="shared" si="0"/>
        <v>1.5</v>
      </c>
      <c r="F59" s="119">
        <f t="shared" si="1"/>
        <v>52</v>
      </c>
      <c r="G59" s="120">
        <v>0</v>
      </c>
      <c r="H59" s="121">
        <v>16</v>
      </c>
      <c r="I59" s="122">
        <f t="shared" si="19"/>
        <v>1.5</v>
      </c>
      <c r="J59" s="121"/>
      <c r="K59" s="122" t="str">
        <f t="shared" ref="K59:K69" si="20">IF(J59="","",VLOOKUP(J59,J$166:K$180,2))</f>
        <v/>
      </c>
      <c r="L59" s="121"/>
      <c r="M59" s="122" t="str">
        <f>IF(L59="","",VLOOKUP(L59,L$166:M$180,2))</f>
        <v/>
      </c>
      <c r="N59" s="121"/>
      <c r="O59" s="122" t="str">
        <f>IF(N59="","",VLOOKUP(N59,N$166:O$180,2))</f>
        <v/>
      </c>
      <c r="P59" s="121"/>
      <c r="Q59" s="122" t="str">
        <f>IF(P59="","",VLOOKUP(P59,P$166:Q$180,2))</f>
        <v/>
      </c>
      <c r="R59" s="121"/>
      <c r="S59" s="122" t="str">
        <f>IF(R59="","",VLOOKUP(R59,R$166:S$180,2))</f>
        <v/>
      </c>
      <c r="T59" s="121"/>
      <c r="U59" s="122" t="str">
        <f t="shared" si="8"/>
        <v/>
      </c>
      <c r="V59" s="121"/>
      <c r="W59" s="122" t="str">
        <f>IF(V59="","",VLOOKUP(V59,V$166:W$180,2))</f>
        <v/>
      </c>
    </row>
    <row r="60" spans="1:23" ht="15.9" customHeight="1" x14ac:dyDescent="0.2">
      <c r="A60" s="372">
        <v>57</v>
      </c>
      <c r="B60" s="57" t="s">
        <v>491</v>
      </c>
      <c r="C60" s="58">
        <v>1</v>
      </c>
      <c r="D60" s="124" t="s">
        <v>490</v>
      </c>
      <c r="E60" s="125">
        <f t="shared" si="0"/>
        <v>1.5</v>
      </c>
      <c r="F60" s="119">
        <f t="shared" si="1"/>
        <v>52</v>
      </c>
      <c r="G60" s="120">
        <v>0</v>
      </c>
      <c r="H60" s="121">
        <v>16</v>
      </c>
      <c r="I60" s="122">
        <f t="shared" si="19"/>
        <v>1.5</v>
      </c>
      <c r="J60" s="121"/>
      <c r="K60" s="122" t="str">
        <f t="shared" si="20"/>
        <v/>
      </c>
      <c r="L60" s="121"/>
      <c r="M60" s="122" t="str">
        <f>IF(L60="","",VLOOKUP(L60,L$166:M$180,2))</f>
        <v/>
      </c>
      <c r="N60" s="121"/>
      <c r="O60" s="122" t="str">
        <f>IF(N60="","",VLOOKUP(N60,N$166:O$180,2))</f>
        <v/>
      </c>
      <c r="P60" s="121"/>
      <c r="Q60" s="122" t="str">
        <f>IF(P60="","",VLOOKUP(P60,P$166:Q$180,2))</f>
        <v/>
      </c>
      <c r="R60" s="121"/>
      <c r="S60" s="122" t="str">
        <f>IF(R60="","",VLOOKUP(R60,R$166:S$180,2))</f>
        <v/>
      </c>
      <c r="T60" s="121"/>
      <c r="U60" s="122" t="str">
        <f t="shared" si="8"/>
        <v/>
      </c>
      <c r="V60" s="121"/>
      <c r="W60" s="122" t="str">
        <f>IF(V60="","",VLOOKUP(V60,V$166:W$180,2))</f>
        <v/>
      </c>
    </row>
    <row r="61" spans="1:23" ht="15.9" customHeight="1" x14ac:dyDescent="0.2">
      <c r="A61" s="371">
        <v>58</v>
      </c>
      <c r="B61" s="57" t="s">
        <v>492</v>
      </c>
      <c r="C61" s="58">
        <v>2</v>
      </c>
      <c r="D61" s="124" t="s">
        <v>493</v>
      </c>
      <c r="E61" s="125">
        <f t="shared" si="0"/>
        <v>1.5</v>
      </c>
      <c r="F61" s="119">
        <f t="shared" si="1"/>
        <v>52</v>
      </c>
      <c r="G61" s="120">
        <v>0</v>
      </c>
      <c r="H61" s="121">
        <v>16</v>
      </c>
      <c r="I61" s="122">
        <f t="shared" si="19"/>
        <v>1.5</v>
      </c>
      <c r="J61" s="121"/>
      <c r="K61" s="122" t="str">
        <f t="shared" si="20"/>
        <v/>
      </c>
      <c r="L61" s="121"/>
      <c r="M61" s="122"/>
      <c r="N61" s="121"/>
      <c r="O61" s="122"/>
      <c r="P61" s="121"/>
      <c r="Q61" s="122"/>
      <c r="R61" s="121"/>
      <c r="S61" s="122"/>
      <c r="T61" s="121"/>
      <c r="U61" s="122" t="str">
        <f t="shared" si="8"/>
        <v/>
      </c>
      <c r="V61" s="121"/>
      <c r="W61" s="122"/>
    </row>
    <row r="62" spans="1:23" ht="15.9" hidden="1" customHeight="1" x14ac:dyDescent="0.2">
      <c r="A62" s="372">
        <v>59</v>
      </c>
      <c r="B62" s="57" t="s">
        <v>494</v>
      </c>
      <c r="C62" s="58">
        <v>3</v>
      </c>
      <c r="D62" s="124" t="s">
        <v>495</v>
      </c>
      <c r="E62" s="125">
        <f t="shared" si="0"/>
        <v>1.5</v>
      </c>
      <c r="F62" s="119">
        <f t="shared" si="1"/>
        <v>52</v>
      </c>
      <c r="G62" s="120">
        <v>0</v>
      </c>
      <c r="H62" s="121">
        <v>16</v>
      </c>
      <c r="I62" s="122">
        <f t="shared" si="19"/>
        <v>1.5</v>
      </c>
      <c r="J62" s="121"/>
      <c r="K62" s="122" t="str">
        <f t="shared" si="20"/>
        <v/>
      </c>
      <c r="L62" s="121"/>
      <c r="M62" s="122" t="str">
        <f t="shared" ref="M62:M69" si="21">IF(L62="","",VLOOKUP(L62,L$166:M$180,2))</f>
        <v/>
      </c>
      <c r="N62" s="121"/>
      <c r="O62" s="122" t="str">
        <f t="shared" ref="O62:O69" si="22">IF(N62="","",VLOOKUP(N62,N$166:O$180,2))</f>
        <v/>
      </c>
      <c r="P62" s="121"/>
      <c r="Q62" s="122" t="str">
        <f t="shared" ref="Q62:Q69" si="23">IF(P62="","",VLOOKUP(P62,P$166:Q$180,2))</f>
        <v/>
      </c>
      <c r="R62" s="121"/>
      <c r="S62" s="122" t="str">
        <f t="shared" ref="S62:S77" si="24">IF(R62="","",VLOOKUP(R62,R$166:S$180,2))</f>
        <v/>
      </c>
      <c r="T62" s="121"/>
      <c r="U62" s="122" t="str">
        <f t="shared" si="8"/>
        <v/>
      </c>
      <c r="V62" s="121"/>
      <c r="W62" s="122" t="str">
        <f t="shared" ref="W62:W69" si="25">IF(V62="","",VLOOKUP(V62,V$166:W$180,2))</f>
        <v/>
      </c>
    </row>
    <row r="63" spans="1:23" ht="15.9" hidden="1" customHeight="1" x14ac:dyDescent="0.2">
      <c r="A63" s="372">
        <v>60</v>
      </c>
      <c r="B63" s="57" t="s">
        <v>459</v>
      </c>
      <c r="C63" s="3"/>
      <c r="D63" s="126" t="s">
        <v>450</v>
      </c>
      <c r="E63" s="125">
        <f t="shared" si="0"/>
        <v>1.5</v>
      </c>
      <c r="F63" s="119">
        <f t="shared" si="1"/>
        <v>52</v>
      </c>
      <c r="G63" s="120">
        <v>0</v>
      </c>
      <c r="H63" s="121"/>
      <c r="I63" s="122" t="str">
        <f t="shared" si="19"/>
        <v/>
      </c>
      <c r="J63" s="121"/>
      <c r="K63" s="122" t="str">
        <f t="shared" si="20"/>
        <v/>
      </c>
      <c r="L63" s="121"/>
      <c r="M63" s="122" t="str">
        <f t="shared" si="21"/>
        <v/>
      </c>
      <c r="N63" s="121"/>
      <c r="O63" s="122" t="str">
        <f t="shared" si="22"/>
        <v/>
      </c>
      <c r="P63" s="121"/>
      <c r="Q63" s="122" t="str">
        <f t="shared" si="23"/>
        <v/>
      </c>
      <c r="R63" s="121">
        <v>3</v>
      </c>
      <c r="S63" s="122">
        <f t="shared" si="24"/>
        <v>1.5</v>
      </c>
      <c r="T63" s="121"/>
      <c r="U63" s="122" t="str">
        <f t="shared" si="8"/>
        <v/>
      </c>
      <c r="V63" s="121"/>
      <c r="W63" s="122" t="str">
        <f t="shared" si="25"/>
        <v/>
      </c>
    </row>
    <row r="64" spans="1:23" ht="15.9" hidden="1" customHeight="1" x14ac:dyDescent="0.2">
      <c r="A64" s="371">
        <v>61</v>
      </c>
      <c r="B64" s="57" t="s">
        <v>496</v>
      </c>
      <c r="C64" s="58"/>
      <c r="D64" s="124" t="s">
        <v>497</v>
      </c>
      <c r="E64" s="125">
        <f t="shared" si="0"/>
        <v>1.5</v>
      </c>
      <c r="F64" s="119">
        <f t="shared" si="1"/>
        <v>52</v>
      </c>
      <c r="G64" s="120"/>
      <c r="H64" s="121"/>
      <c r="I64" s="122"/>
      <c r="J64" s="121"/>
      <c r="K64" s="122" t="str">
        <f t="shared" si="20"/>
        <v/>
      </c>
      <c r="L64" s="121"/>
      <c r="M64" s="122" t="str">
        <f t="shared" si="21"/>
        <v/>
      </c>
      <c r="N64" s="121"/>
      <c r="O64" s="122" t="str">
        <f t="shared" si="22"/>
        <v/>
      </c>
      <c r="P64" s="121"/>
      <c r="Q64" s="122" t="str">
        <f t="shared" si="23"/>
        <v/>
      </c>
      <c r="R64" s="121">
        <v>3</v>
      </c>
      <c r="S64" s="122">
        <f t="shared" si="24"/>
        <v>1.5</v>
      </c>
      <c r="T64" s="121"/>
      <c r="U64" s="122" t="str">
        <f t="shared" si="8"/>
        <v/>
      </c>
      <c r="V64" s="121"/>
      <c r="W64" s="122" t="str">
        <f t="shared" si="25"/>
        <v/>
      </c>
    </row>
    <row r="65" spans="1:23" ht="15.9" customHeight="1" x14ac:dyDescent="0.2">
      <c r="A65" s="372">
        <v>62</v>
      </c>
      <c r="B65" s="57" t="s">
        <v>374</v>
      </c>
      <c r="C65" s="58">
        <v>2</v>
      </c>
      <c r="D65" s="124" t="s">
        <v>110</v>
      </c>
      <c r="E65" s="125">
        <f t="shared" si="0"/>
        <v>1.25</v>
      </c>
      <c r="F65" s="119">
        <f t="shared" si="1"/>
        <v>62</v>
      </c>
      <c r="G65" s="120">
        <v>1.25</v>
      </c>
      <c r="H65" s="121"/>
      <c r="I65" s="122" t="str">
        <f>IF(H65="","",VLOOKUP(H65,H$166:I$180,2))</f>
        <v/>
      </c>
      <c r="J65" s="121"/>
      <c r="K65" s="122" t="str">
        <f t="shared" si="20"/>
        <v/>
      </c>
      <c r="L65" s="121"/>
      <c r="M65" s="122" t="str">
        <f t="shared" si="21"/>
        <v/>
      </c>
      <c r="N65" s="121"/>
      <c r="O65" s="122" t="str">
        <f t="shared" si="22"/>
        <v/>
      </c>
      <c r="P65" s="121"/>
      <c r="Q65" s="122" t="str">
        <f t="shared" si="23"/>
        <v/>
      </c>
      <c r="R65" s="121"/>
      <c r="S65" s="122" t="str">
        <f t="shared" si="24"/>
        <v/>
      </c>
      <c r="T65" s="121"/>
      <c r="U65" s="122" t="str">
        <f t="shared" si="8"/>
        <v/>
      </c>
      <c r="V65" s="121"/>
      <c r="W65" s="122" t="str">
        <f t="shared" si="25"/>
        <v/>
      </c>
    </row>
    <row r="66" spans="1:23" ht="15.9" hidden="1" customHeight="1" x14ac:dyDescent="0.2">
      <c r="A66" s="372">
        <v>63</v>
      </c>
      <c r="B66" s="57" t="s">
        <v>377</v>
      </c>
      <c r="C66" s="58">
        <v>3</v>
      </c>
      <c r="D66" s="124" t="s">
        <v>96</v>
      </c>
      <c r="E66" s="125">
        <f t="shared" si="0"/>
        <v>1.25</v>
      </c>
      <c r="F66" s="119">
        <f t="shared" si="1"/>
        <v>62</v>
      </c>
      <c r="G66" s="120">
        <v>1.25</v>
      </c>
      <c r="H66" s="121"/>
      <c r="I66" s="122" t="str">
        <f>IF(H66="","",VLOOKUP(H66,H$166:I$180,2))</f>
        <v/>
      </c>
      <c r="J66" s="121"/>
      <c r="K66" s="122" t="str">
        <f t="shared" si="20"/>
        <v/>
      </c>
      <c r="L66" s="121"/>
      <c r="M66" s="122" t="str">
        <f t="shared" si="21"/>
        <v/>
      </c>
      <c r="N66" s="121"/>
      <c r="O66" s="122" t="str">
        <f t="shared" si="22"/>
        <v/>
      </c>
      <c r="P66" s="121"/>
      <c r="Q66" s="122" t="str">
        <f t="shared" si="23"/>
        <v/>
      </c>
      <c r="R66" s="121"/>
      <c r="S66" s="122" t="str">
        <f t="shared" si="24"/>
        <v/>
      </c>
      <c r="T66" s="121"/>
      <c r="U66" s="122" t="str">
        <f t="shared" si="8"/>
        <v/>
      </c>
      <c r="V66" s="121"/>
      <c r="W66" s="122" t="str">
        <f t="shared" si="25"/>
        <v/>
      </c>
    </row>
    <row r="67" spans="1:23" ht="15.9" hidden="1" customHeight="1" x14ac:dyDescent="0.2">
      <c r="A67" s="371">
        <v>64</v>
      </c>
      <c r="B67" s="57" t="s">
        <v>205</v>
      </c>
      <c r="C67" s="58">
        <v>3</v>
      </c>
      <c r="D67" s="124" t="s">
        <v>127</v>
      </c>
      <c r="E67" s="125">
        <f t="shared" si="0"/>
        <v>1.25</v>
      </c>
      <c r="F67" s="119">
        <f t="shared" si="1"/>
        <v>62</v>
      </c>
      <c r="G67" s="120">
        <v>1.25</v>
      </c>
      <c r="H67" s="121"/>
      <c r="I67" s="122" t="str">
        <f>IF(H67="","",VLOOKUP(H67,H$166:I$180,2))</f>
        <v/>
      </c>
      <c r="J67" s="121"/>
      <c r="K67" s="122" t="str">
        <f t="shared" si="20"/>
        <v/>
      </c>
      <c r="L67" s="121"/>
      <c r="M67" s="122" t="str">
        <f t="shared" si="21"/>
        <v/>
      </c>
      <c r="N67" s="121"/>
      <c r="O67" s="122" t="str">
        <f t="shared" si="22"/>
        <v/>
      </c>
      <c r="P67" s="121"/>
      <c r="Q67" s="122" t="str">
        <f t="shared" si="23"/>
        <v/>
      </c>
      <c r="R67" s="121"/>
      <c r="S67" s="122" t="str">
        <f t="shared" si="24"/>
        <v/>
      </c>
      <c r="T67" s="121"/>
      <c r="U67" s="122" t="str">
        <f t="shared" si="8"/>
        <v/>
      </c>
      <c r="V67" s="121"/>
      <c r="W67" s="122" t="str">
        <f t="shared" si="25"/>
        <v/>
      </c>
    </row>
    <row r="68" spans="1:23" ht="15.9" customHeight="1" x14ac:dyDescent="0.2">
      <c r="A68" s="372">
        <v>65</v>
      </c>
      <c r="B68" s="57" t="s">
        <v>388</v>
      </c>
      <c r="C68" s="58">
        <v>2</v>
      </c>
      <c r="D68" s="124" t="s">
        <v>133</v>
      </c>
      <c r="E68" s="125">
        <f t="shared" ref="E68:E131" si="26">SUM(G68,I68,K68,M68,O68,Q68,U68,W68,S68,)</f>
        <v>1.25</v>
      </c>
      <c r="F68" s="119">
        <f t="shared" ref="F68:F131" si="27">RANK(E68,$E$4:$E$163,0)</f>
        <v>62</v>
      </c>
      <c r="G68" s="120">
        <v>0.5</v>
      </c>
      <c r="H68" s="121">
        <v>24</v>
      </c>
      <c r="I68" s="122">
        <f>IF(H68="","",VLOOKUP(H68,H$166:I$180,2))</f>
        <v>0.75</v>
      </c>
      <c r="J68" s="121"/>
      <c r="K68" s="122" t="str">
        <f t="shared" si="20"/>
        <v/>
      </c>
      <c r="L68" s="121"/>
      <c r="M68" s="122" t="str">
        <f t="shared" si="21"/>
        <v/>
      </c>
      <c r="N68" s="121"/>
      <c r="O68" s="122" t="str">
        <f t="shared" si="22"/>
        <v/>
      </c>
      <c r="P68" s="121"/>
      <c r="Q68" s="122" t="str">
        <f t="shared" si="23"/>
        <v/>
      </c>
      <c r="R68" s="121"/>
      <c r="S68" s="122" t="str">
        <f t="shared" si="24"/>
        <v/>
      </c>
      <c r="T68" s="121"/>
      <c r="U68" s="122" t="str">
        <f t="shared" ref="U68:U131" si="28">IF(T68="","",VLOOKUP(T68,T$166:U$180,2))</f>
        <v/>
      </c>
      <c r="V68" s="121"/>
      <c r="W68" s="122" t="str">
        <f t="shared" si="25"/>
        <v/>
      </c>
    </row>
    <row r="69" spans="1:23" ht="15.9" hidden="1" customHeight="1" x14ac:dyDescent="0.2">
      <c r="A69" s="372">
        <v>66</v>
      </c>
      <c r="B69" s="57" t="s">
        <v>378</v>
      </c>
      <c r="C69" s="58">
        <v>3</v>
      </c>
      <c r="D69" s="124" t="s">
        <v>127</v>
      </c>
      <c r="E69" s="125">
        <f t="shared" si="26"/>
        <v>1.125</v>
      </c>
      <c r="F69" s="119">
        <f t="shared" si="27"/>
        <v>66</v>
      </c>
      <c r="G69" s="120">
        <v>1.125</v>
      </c>
      <c r="H69" s="121"/>
      <c r="I69" s="122" t="str">
        <f>IF(H69="","",VLOOKUP(H69,H$166:I$180,2))</f>
        <v/>
      </c>
      <c r="J69" s="121"/>
      <c r="K69" s="122" t="str">
        <f t="shared" si="20"/>
        <v/>
      </c>
      <c r="L69" s="121"/>
      <c r="M69" s="122" t="str">
        <f t="shared" si="21"/>
        <v/>
      </c>
      <c r="N69" s="121"/>
      <c r="O69" s="122" t="str">
        <f t="shared" si="22"/>
        <v/>
      </c>
      <c r="P69" s="121"/>
      <c r="Q69" s="122" t="str">
        <f t="shared" si="23"/>
        <v/>
      </c>
      <c r="R69" s="121"/>
      <c r="S69" s="122" t="str">
        <f t="shared" si="24"/>
        <v/>
      </c>
      <c r="T69" s="121"/>
      <c r="U69" s="122" t="str">
        <f t="shared" si="28"/>
        <v/>
      </c>
      <c r="V69" s="121"/>
      <c r="W69" s="122" t="str">
        <f t="shared" si="25"/>
        <v/>
      </c>
    </row>
    <row r="70" spans="1:23" ht="15.9" customHeight="1" x14ac:dyDescent="0.2">
      <c r="A70" s="371">
        <v>67</v>
      </c>
      <c r="B70" s="57" t="s">
        <v>379</v>
      </c>
      <c r="C70" s="58">
        <v>2</v>
      </c>
      <c r="D70" s="124" t="s">
        <v>107</v>
      </c>
      <c r="E70" s="125">
        <f t="shared" si="26"/>
        <v>1</v>
      </c>
      <c r="F70" s="119">
        <f t="shared" si="27"/>
        <v>67</v>
      </c>
      <c r="G70" s="120">
        <v>1</v>
      </c>
      <c r="H70" s="121"/>
      <c r="I70" s="122"/>
      <c r="J70" s="121"/>
      <c r="K70" s="122"/>
      <c r="L70" s="121"/>
      <c r="M70" s="122"/>
      <c r="N70" s="121"/>
      <c r="O70" s="122"/>
      <c r="P70" s="121"/>
      <c r="Q70" s="122"/>
      <c r="R70" s="121"/>
      <c r="S70" s="122" t="str">
        <f t="shared" si="24"/>
        <v/>
      </c>
      <c r="T70" s="121"/>
      <c r="U70" s="122" t="str">
        <f t="shared" si="28"/>
        <v/>
      </c>
      <c r="V70" s="121"/>
      <c r="W70" s="122"/>
    </row>
    <row r="71" spans="1:23" ht="15.9" hidden="1" customHeight="1" x14ac:dyDescent="0.2">
      <c r="A71" s="372">
        <v>68</v>
      </c>
      <c r="B71" s="57" t="s">
        <v>399</v>
      </c>
      <c r="C71" s="58">
        <v>3</v>
      </c>
      <c r="D71" s="126" t="s">
        <v>133</v>
      </c>
      <c r="E71" s="125">
        <f t="shared" si="26"/>
        <v>1</v>
      </c>
      <c r="F71" s="119">
        <f t="shared" si="27"/>
        <v>67</v>
      </c>
      <c r="G71" s="120">
        <v>0.25</v>
      </c>
      <c r="H71" s="121">
        <v>24</v>
      </c>
      <c r="I71" s="122">
        <f>IF(H71="","",VLOOKUP(H71,H$166:I$180,2))</f>
        <v>0.75</v>
      </c>
      <c r="J71" s="121"/>
      <c r="K71" s="122" t="str">
        <f>IF(J71="","",VLOOKUP(J71,J$166:K$180,2))</f>
        <v/>
      </c>
      <c r="L71" s="121"/>
      <c r="M71" s="122" t="str">
        <f>IF(L71="","",VLOOKUP(L71,L$166:M$180,2))</f>
        <v/>
      </c>
      <c r="N71" s="121"/>
      <c r="O71" s="122" t="str">
        <f>IF(N71="","",VLOOKUP(N71,N$166:O$180,2))</f>
        <v/>
      </c>
      <c r="P71" s="121"/>
      <c r="Q71" s="122" t="str">
        <f>IF(P71="","",VLOOKUP(P71,P$166:Q$180,2))</f>
        <v/>
      </c>
      <c r="R71" s="121"/>
      <c r="S71" s="122" t="str">
        <f t="shared" si="24"/>
        <v/>
      </c>
      <c r="T71" s="121"/>
      <c r="U71" s="122" t="str">
        <f t="shared" si="28"/>
        <v/>
      </c>
      <c r="V71" s="121"/>
      <c r="W71" s="122" t="str">
        <f>IF(V71="","",VLOOKUP(V71,V$166:W$180,2))</f>
        <v/>
      </c>
    </row>
    <row r="72" spans="1:23" ht="15.9" hidden="1" customHeight="1" x14ac:dyDescent="0.2">
      <c r="A72" s="372">
        <v>69</v>
      </c>
      <c r="B72" s="57" t="s">
        <v>329</v>
      </c>
      <c r="C72" s="3" t="s">
        <v>176</v>
      </c>
      <c r="D72" s="126" t="s">
        <v>455</v>
      </c>
      <c r="E72" s="125">
        <f t="shared" si="26"/>
        <v>1</v>
      </c>
      <c r="F72" s="119">
        <f t="shared" si="27"/>
        <v>67</v>
      </c>
      <c r="G72" s="120"/>
      <c r="H72" s="121"/>
      <c r="I72" s="122"/>
      <c r="J72" s="121"/>
      <c r="K72" s="122" t="str">
        <f>IF(J72="","",VLOOKUP(J72,J$166:K$180,2))</f>
        <v/>
      </c>
      <c r="L72" s="121"/>
      <c r="M72" s="122" t="str">
        <f>IF(L72="","",VLOOKUP(L72,L$166:M$180,2))</f>
        <v/>
      </c>
      <c r="N72" s="121"/>
      <c r="O72" s="122" t="str">
        <f>IF(N72="","",VLOOKUP(N72,N$166:O$180,2))</f>
        <v/>
      </c>
      <c r="P72" s="121"/>
      <c r="Q72" s="122" t="str">
        <f>IF(P72="","",VLOOKUP(P72,P$166:Q$180,2))</f>
        <v/>
      </c>
      <c r="R72" s="121">
        <v>4</v>
      </c>
      <c r="S72" s="122">
        <f t="shared" si="24"/>
        <v>1</v>
      </c>
      <c r="T72" s="121"/>
      <c r="U72" s="122" t="str">
        <f t="shared" si="28"/>
        <v/>
      </c>
      <c r="V72" s="121"/>
      <c r="W72" s="122" t="str">
        <f>IF(V72="","",VLOOKUP(V72,V$166:W$180,2))</f>
        <v/>
      </c>
    </row>
    <row r="73" spans="1:23" ht="15.9" hidden="1" customHeight="1" x14ac:dyDescent="0.2">
      <c r="A73" s="371">
        <v>70</v>
      </c>
      <c r="B73" s="56" t="s">
        <v>461</v>
      </c>
      <c r="C73" s="3"/>
      <c r="D73" s="126" t="s">
        <v>438</v>
      </c>
      <c r="E73" s="125">
        <f t="shared" si="26"/>
        <v>1</v>
      </c>
      <c r="F73" s="119">
        <f t="shared" si="27"/>
        <v>67</v>
      </c>
      <c r="G73" s="120"/>
      <c r="H73" s="121"/>
      <c r="I73" s="122"/>
      <c r="J73" s="121"/>
      <c r="K73" s="122" t="str">
        <f>IF(J73="","",VLOOKUP(J73,J$166:K$180,2))</f>
        <v/>
      </c>
      <c r="L73" s="121"/>
      <c r="M73" s="122" t="str">
        <f>IF(L73="","",VLOOKUP(L73,L$166:M$180,2))</f>
        <v/>
      </c>
      <c r="N73" s="121"/>
      <c r="O73" s="122" t="str">
        <f>IF(N73="","",VLOOKUP(N73,N$166:O$180,2))</f>
        <v/>
      </c>
      <c r="P73" s="121"/>
      <c r="Q73" s="122" t="str">
        <f>IF(P73="","",VLOOKUP(P73,P$166:Q$180,2))</f>
        <v/>
      </c>
      <c r="R73" s="121">
        <v>4</v>
      </c>
      <c r="S73" s="122">
        <f t="shared" si="24"/>
        <v>1</v>
      </c>
      <c r="T73" s="121"/>
      <c r="U73" s="122" t="str">
        <f t="shared" si="28"/>
        <v/>
      </c>
      <c r="V73" s="121"/>
      <c r="W73" s="122" t="str">
        <f>IF(V73="","",VLOOKUP(V73,V$166:W$180,2))</f>
        <v/>
      </c>
    </row>
    <row r="74" spans="1:23" ht="15.9" customHeight="1" x14ac:dyDescent="0.2">
      <c r="A74" s="372">
        <v>71</v>
      </c>
      <c r="B74" s="57" t="s">
        <v>381</v>
      </c>
      <c r="C74" s="3">
        <v>2</v>
      </c>
      <c r="D74" s="126" t="s">
        <v>103</v>
      </c>
      <c r="E74" s="125">
        <f t="shared" si="26"/>
        <v>0.875</v>
      </c>
      <c r="F74" s="119">
        <f t="shared" si="27"/>
        <v>71</v>
      </c>
      <c r="G74" s="120">
        <v>0.875</v>
      </c>
      <c r="H74" s="121"/>
      <c r="I74" s="122" t="str">
        <f>IF(H74="","",VLOOKUP(H74,H$166:I$180,2))</f>
        <v/>
      </c>
      <c r="J74" s="121"/>
      <c r="K74" s="122" t="str">
        <f>IF(J74="","",VLOOKUP(J74,J$166:K$180,2))</f>
        <v/>
      </c>
      <c r="L74" s="121"/>
      <c r="M74" s="122" t="str">
        <f>IF(L74="","",VLOOKUP(L74,L$166:M$180,2))</f>
        <v/>
      </c>
      <c r="N74" s="121"/>
      <c r="O74" s="122" t="str">
        <f>IF(N74="","",VLOOKUP(N74,N$166:O$180,2))</f>
        <v/>
      </c>
      <c r="P74" s="121"/>
      <c r="Q74" s="122" t="str">
        <f>IF(P74="","",VLOOKUP(P74,P$166:Q$180,2))</f>
        <v/>
      </c>
      <c r="R74" s="121"/>
      <c r="S74" s="122" t="str">
        <f t="shared" si="24"/>
        <v/>
      </c>
      <c r="T74" s="121"/>
      <c r="U74" s="122" t="str">
        <f t="shared" si="28"/>
        <v/>
      </c>
      <c r="V74" s="121"/>
      <c r="W74" s="122" t="str">
        <f>IF(V74="","",VLOOKUP(V74,V$166:W$180,2))</f>
        <v/>
      </c>
    </row>
    <row r="75" spans="1:23" ht="15.9" hidden="1" customHeight="1" x14ac:dyDescent="0.2">
      <c r="A75" s="372">
        <v>72</v>
      </c>
      <c r="B75" s="57" t="s">
        <v>382</v>
      </c>
      <c r="C75" s="58">
        <v>3</v>
      </c>
      <c r="D75" s="124" t="s">
        <v>106</v>
      </c>
      <c r="E75" s="125">
        <f t="shared" si="26"/>
        <v>0.875</v>
      </c>
      <c r="F75" s="119">
        <f t="shared" si="27"/>
        <v>71</v>
      </c>
      <c r="G75" s="120">
        <v>0.875</v>
      </c>
      <c r="H75" s="121"/>
      <c r="I75" s="122"/>
      <c r="J75" s="121"/>
      <c r="K75" s="122"/>
      <c r="L75" s="121"/>
      <c r="M75" s="122"/>
      <c r="N75" s="121"/>
      <c r="O75" s="122"/>
      <c r="P75" s="121"/>
      <c r="Q75" s="122"/>
      <c r="R75" s="121"/>
      <c r="S75" s="122" t="str">
        <f t="shared" si="24"/>
        <v/>
      </c>
      <c r="T75" s="121"/>
      <c r="U75" s="122" t="str">
        <f t="shared" si="28"/>
        <v/>
      </c>
      <c r="V75" s="121"/>
      <c r="W75" s="122"/>
    </row>
    <row r="76" spans="1:23" ht="15.9" customHeight="1" x14ac:dyDescent="0.2">
      <c r="A76" s="371">
        <v>73</v>
      </c>
      <c r="B76" s="57" t="s">
        <v>498</v>
      </c>
      <c r="C76" s="58">
        <v>2</v>
      </c>
      <c r="D76" s="126" t="s">
        <v>499</v>
      </c>
      <c r="E76" s="125">
        <f t="shared" si="26"/>
        <v>0.75</v>
      </c>
      <c r="F76" s="119">
        <f t="shared" si="27"/>
        <v>73</v>
      </c>
      <c r="G76" s="120">
        <v>0</v>
      </c>
      <c r="H76" s="121">
        <v>24</v>
      </c>
      <c r="I76" s="122">
        <f>IF(H76="","",VLOOKUP(H76,H$166:I$180,2))</f>
        <v>0.75</v>
      </c>
      <c r="J76" s="121"/>
      <c r="K76" s="122" t="str">
        <f t="shared" ref="K76:K104" si="29">IF(J76="","",VLOOKUP(J76,J$166:K$180,2))</f>
        <v/>
      </c>
      <c r="L76" s="121"/>
      <c r="M76" s="122" t="str">
        <f t="shared" ref="M76:M104" si="30">IF(L76="","",VLOOKUP(L76,L$166:M$180,2))</f>
        <v/>
      </c>
      <c r="N76" s="121"/>
      <c r="O76" s="122" t="str">
        <f>IF(N76="","",VLOOKUP(N76,N$166:O$180,2))</f>
        <v/>
      </c>
      <c r="P76" s="121"/>
      <c r="Q76" s="122" t="str">
        <f>IF(P76="","",VLOOKUP(P76,P$166:Q$180,2))</f>
        <v/>
      </c>
      <c r="R76" s="121"/>
      <c r="S76" s="122" t="str">
        <f t="shared" si="24"/>
        <v/>
      </c>
      <c r="T76" s="121"/>
      <c r="U76" s="122" t="str">
        <f t="shared" si="28"/>
        <v/>
      </c>
      <c r="V76" s="121"/>
      <c r="W76" s="122" t="str">
        <f>IF(V76="","",VLOOKUP(V76,V$166:W$180,2))</f>
        <v/>
      </c>
    </row>
    <row r="77" spans="1:23" ht="15.9" hidden="1" customHeight="1" x14ac:dyDescent="0.2">
      <c r="A77" s="372">
        <v>74</v>
      </c>
      <c r="B77" s="57" t="s">
        <v>204</v>
      </c>
      <c r="C77" s="58">
        <v>3</v>
      </c>
      <c r="D77" s="124" t="s">
        <v>146</v>
      </c>
      <c r="E77" s="125">
        <f t="shared" si="26"/>
        <v>0.75</v>
      </c>
      <c r="F77" s="119">
        <f t="shared" si="27"/>
        <v>73</v>
      </c>
      <c r="G77" s="120">
        <v>0.75</v>
      </c>
      <c r="H77" s="121"/>
      <c r="I77" s="122" t="str">
        <f>IF(H77="","",VLOOKUP(H77,H$166:I$180,2))</f>
        <v/>
      </c>
      <c r="J77" s="121"/>
      <c r="K77" s="122" t="str">
        <f t="shared" si="29"/>
        <v/>
      </c>
      <c r="L77" s="121"/>
      <c r="M77" s="122" t="str">
        <f t="shared" si="30"/>
        <v/>
      </c>
      <c r="N77" s="121"/>
      <c r="O77" s="122" t="str">
        <f>IF(N77="","",VLOOKUP(N77,N$166:O$180,2))</f>
        <v/>
      </c>
      <c r="P77" s="121"/>
      <c r="Q77" s="122" t="str">
        <f>IF(P77="","",VLOOKUP(P77,P$166:Q$180,2))</f>
        <v/>
      </c>
      <c r="R77" s="121"/>
      <c r="S77" s="122" t="str">
        <f t="shared" si="24"/>
        <v/>
      </c>
      <c r="T77" s="121"/>
      <c r="U77" s="122" t="str">
        <f t="shared" si="28"/>
        <v/>
      </c>
      <c r="V77" s="121"/>
      <c r="W77" s="122" t="str">
        <f>IF(V77="","",VLOOKUP(V77,V$166:W$180,2))</f>
        <v/>
      </c>
    </row>
    <row r="78" spans="1:23" ht="15.9" customHeight="1" x14ac:dyDescent="0.2">
      <c r="A78" s="372">
        <v>75</v>
      </c>
      <c r="B78" s="57" t="s">
        <v>196</v>
      </c>
      <c r="C78" s="58">
        <v>2</v>
      </c>
      <c r="D78" s="124" t="s">
        <v>179</v>
      </c>
      <c r="E78" s="125">
        <f t="shared" si="26"/>
        <v>0.75</v>
      </c>
      <c r="F78" s="119">
        <f t="shared" si="27"/>
        <v>73</v>
      </c>
      <c r="G78" s="120">
        <v>0.75</v>
      </c>
      <c r="H78" s="121"/>
      <c r="I78" s="122"/>
      <c r="J78" s="121"/>
      <c r="K78" s="122" t="str">
        <f t="shared" si="29"/>
        <v/>
      </c>
      <c r="L78" s="121"/>
      <c r="M78" s="122" t="str">
        <f t="shared" si="30"/>
        <v/>
      </c>
      <c r="N78" s="121"/>
      <c r="O78" s="122"/>
      <c r="P78" s="121"/>
      <c r="Q78" s="122"/>
      <c r="R78" s="121"/>
      <c r="S78" s="122"/>
      <c r="T78" s="121"/>
      <c r="U78" s="122" t="str">
        <f t="shared" si="28"/>
        <v/>
      </c>
      <c r="V78" s="121"/>
      <c r="W78" s="122"/>
    </row>
    <row r="79" spans="1:23" ht="15.9" customHeight="1" x14ac:dyDescent="0.2">
      <c r="A79" s="371">
        <v>76</v>
      </c>
      <c r="B79" s="57" t="s">
        <v>500</v>
      </c>
      <c r="C79" s="58">
        <v>2</v>
      </c>
      <c r="D79" s="124" t="s">
        <v>103</v>
      </c>
      <c r="E79" s="125">
        <f t="shared" si="26"/>
        <v>0.75</v>
      </c>
      <c r="F79" s="119">
        <f t="shared" si="27"/>
        <v>73</v>
      </c>
      <c r="G79" s="120">
        <v>0</v>
      </c>
      <c r="H79" s="121">
        <v>24</v>
      </c>
      <c r="I79" s="122">
        <f t="shared" ref="I79:I96" si="31">IF(H79="","",VLOOKUP(H79,H$166:I$180,2))</f>
        <v>0.75</v>
      </c>
      <c r="J79" s="121"/>
      <c r="K79" s="122" t="str">
        <f t="shared" si="29"/>
        <v/>
      </c>
      <c r="L79" s="121"/>
      <c r="M79" s="122" t="str">
        <f t="shared" si="30"/>
        <v/>
      </c>
      <c r="N79" s="121"/>
      <c r="O79" s="122" t="str">
        <f t="shared" ref="O79:O100" si="32">IF(N79="","",VLOOKUP(N79,N$166:O$180,2))</f>
        <v/>
      </c>
      <c r="P79" s="121"/>
      <c r="Q79" s="122" t="str">
        <f t="shared" ref="Q79:Q100" si="33">IF(P79="","",VLOOKUP(P79,P$166:Q$180,2))</f>
        <v/>
      </c>
      <c r="R79" s="121"/>
      <c r="S79" s="122" t="str">
        <f t="shared" ref="S79:S100" si="34">IF(R79="","",VLOOKUP(R79,R$166:S$180,2))</f>
        <v/>
      </c>
      <c r="T79" s="121"/>
      <c r="U79" s="122" t="str">
        <f t="shared" si="28"/>
        <v/>
      </c>
      <c r="V79" s="121"/>
      <c r="W79" s="122" t="str">
        <f t="shared" ref="W79:W100" si="35">IF(V79="","",VLOOKUP(V79,V$166:W$180,2))</f>
        <v/>
      </c>
    </row>
    <row r="80" spans="1:23" ht="15.9" customHeight="1" x14ac:dyDescent="0.2">
      <c r="A80" s="372">
        <v>77</v>
      </c>
      <c r="B80" s="57" t="s">
        <v>385</v>
      </c>
      <c r="C80" s="58">
        <v>2</v>
      </c>
      <c r="D80" s="124" t="s">
        <v>122</v>
      </c>
      <c r="E80" s="125">
        <f t="shared" si="26"/>
        <v>0.625</v>
      </c>
      <c r="F80" s="119">
        <f t="shared" si="27"/>
        <v>77</v>
      </c>
      <c r="G80" s="120">
        <v>0.625</v>
      </c>
      <c r="H80" s="121"/>
      <c r="I80" s="122" t="str">
        <f t="shared" si="31"/>
        <v/>
      </c>
      <c r="J80" s="121"/>
      <c r="K80" s="122" t="str">
        <f t="shared" si="29"/>
        <v/>
      </c>
      <c r="L80" s="121"/>
      <c r="M80" s="122" t="str">
        <f t="shared" si="30"/>
        <v/>
      </c>
      <c r="N80" s="121"/>
      <c r="O80" s="122" t="str">
        <f t="shared" si="32"/>
        <v/>
      </c>
      <c r="P80" s="121"/>
      <c r="Q80" s="122" t="str">
        <f t="shared" si="33"/>
        <v/>
      </c>
      <c r="R80" s="121"/>
      <c r="S80" s="122" t="str">
        <f t="shared" si="34"/>
        <v/>
      </c>
      <c r="T80" s="121"/>
      <c r="U80" s="122" t="str">
        <f t="shared" si="28"/>
        <v/>
      </c>
      <c r="V80" s="121"/>
      <c r="W80" s="122" t="str">
        <f t="shared" si="35"/>
        <v/>
      </c>
    </row>
    <row r="81" spans="1:23" ht="15.9" customHeight="1" x14ac:dyDescent="0.2">
      <c r="A81" s="372">
        <v>78</v>
      </c>
      <c r="B81" s="57" t="s">
        <v>386</v>
      </c>
      <c r="C81" s="58">
        <v>2</v>
      </c>
      <c r="D81" s="126" t="s">
        <v>122</v>
      </c>
      <c r="E81" s="125">
        <f t="shared" si="26"/>
        <v>0.625</v>
      </c>
      <c r="F81" s="119">
        <f t="shared" si="27"/>
        <v>77</v>
      </c>
      <c r="G81" s="120">
        <v>0.625</v>
      </c>
      <c r="H81" s="121"/>
      <c r="I81" s="122" t="str">
        <f t="shared" si="31"/>
        <v/>
      </c>
      <c r="J81" s="121"/>
      <c r="K81" s="122" t="str">
        <f t="shared" si="29"/>
        <v/>
      </c>
      <c r="L81" s="121"/>
      <c r="M81" s="122" t="str">
        <f t="shared" si="30"/>
        <v/>
      </c>
      <c r="N81" s="121"/>
      <c r="O81" s="122" t="str">
        <f t="shared" si="32"/>
        <v/>
      </c>
      <c r="P81" s="121"/>
      <c r="Q81" s="122" t="str">
        <f t="shared" si="33"/>
        <v/>
      </c>
      <c r="R81" s="121"/>
      <c r="S81" s="122" t="str">
        <f t="shared" si="34"/>
        <v/>
      </c>
      <c r="T81" s="121"/>
      <c r="U81" s="122" t="str">
        <f t="shared" si="28"/>
        <v/>
      </c>
      <c r="V81" s="121"/>
      <c r="W81" s="122" t="str">
        <f t="shared" si="35"/>
        <v/>
      </c>
    </row>
    <row r="82" spans="1:23" ht="15.9" hidden="1" customHeight="1" x14ac:dyDescent="0.2">
      <c r="A82" s="371">
        <v>79</v>
      </c>
      <c r="B82" s="57" t="s">
        <v>387</v>
      </c>
      <c r="C82" s="58">
        <v>3</v>
      </c>
      <c r="D82" s="126" t="s">
        <v>146</v>
      </c>
      <c r="E82" s="125">
        <f t="shared" si="26"/>
        <v>0.625</v>
      </c>
      <c r="F82" s="119">
        <f t="shared" si="27"/>
        <v>77</v>
      </c>
      <c r="G82" s="120">
        <v>0.625</v>
      </c>
      <c r="H82" s="121"/>
      <c r="I82" s="122" t="str">
        <f t="shared" si="31"/>
        <v/>
      </c>
      <c r="J82" s="121"/>
      <c r="K82" s="122" t="str">
        <f t="shared" si="29"/>
        <v/>
      </c>
      <c r="L82" s="121"/>
      <c r="M82" s="122" t="str">
        <f t="shared" si="30"/>
        <v/>
      </c>
      <c r="N82" s="121"/>
      <c r="O82" s="122" t="str">
        <f t="shared" si="32"/>
        <v/>
      </c>
      <c r="P82" s="121"/>
      <c r="Q82" s="122" t="str">
        <f t="shared" si="33"/>
        <v/>
      </c>
      <c r="R82" s="121"/>
      <c r="S82" s="122" t="str">
        <f t="shared" si="34"/>
        <v/>
      </c>
      <c r="T82" s="121"/>
      <c r="U82" s="122" t="str">
        <f t="shared" si="28"/>
        <v/>
      </c>
      <c r="V82" s="121"/>
      <c r="W82" s="122" t="str">
        <f t="shared" si="35"/>
        <v/>
      </c>
    </row>
    <row r="83" spans="1:23" ht="15.9" hidden="1" customHeight="1" x14ac:dyDescent="0.2">
      <c r="A83" s="372">
        <v>80</v>
      </c>
      <c r="B83" s="57" t="s">
        <v>170</v>
      </c>
      <c r="C83" s="58">
        <v>3</v>
      </c>
      <c r="D83" s="124" t="s">
        <v>96</v>
      </c>
      <c r="E83" s="125">
        <f t="shared" si="26"/>
        <v>0.5625</v>
      </c>
      <c r="F83" s="119">
        <f t="shared" si="27"/>
        <v>80</v>
      </c>
      <c r="G83" s="120">
        <v>0.5625</v>
      </c>
      <c r="H83" s="121"/>
      <c r="I83" s="122" t="str">
        <f t="shared" si="31"/>
        <v/>
      </c>
      <c r="J83" s="121"/>
      <c r="K83" s="122" t="str">
        <f t="shared" si="29"/>
        <v/>
      </c>
      <c r="L83" s="121"/>
      <c r="M83" s="122" t="str">
        <f t="shared" si="30"/>
        <v/>
      </c>
      <c r="N83" s="121"/>
      <c r="O83" s="122" t="str">
        <f t="shared" si="32"/>
        <v/>
      </c>
      <c r="P83" s="121"/>
      <c r="Q83" s="122" t="str">
        <f t="shared" si="33"/>
        <v/>
      </c>
      <c r="R83" s="121"/>
      <c r="S83" s="122" t="str">
        <f t="shared" si="34"/>
        <v/>
      </c>
      <c r="T83" s="121"/>
      <c r="U83" s="122" t="str">
        <f t="shared" si="28"/>
        <v/>
      </c>
      <c r="V83" s="121"/>
      <c r="W83" s="122" t="str">
        <f t="shared" si="35"/>
        <v/>
      </c>
    </row>
    <row r="84" spans="1:23" ht="15.9" customHeight="1" x14ac:dyDescent="0.2">
      <c r="A84" s="372">
        <v>81</v>
      </c>
      <c r="B84" s="57" t="s">
        <v>391</v>
      </c>
      <c r="C84" s="58">
        <v>2</v>
      </c>
      <c r="D84" s="124" t="s">
        <v>128</v>
      </c>
      <c r="E84" s="125">
        <f t="shared" si="26"/>
        <v>0.5</v>
      </c>
      <c r="F84" s="119">
        <f t="shared" si="27"/>
        <v>81</v>
      </c>
      <c r="G84" s="120">
        <v>0.5</v>
      </c>
      <c r="H84" s="121"/>
      <c r="I84" s="122" t="str">
        <f t="shared" si="31"/>
        <v/>
      </c>
      <c r="J84" s="121"/>
      <c r="K84" s="122" t="str">
        <f t="shared" si="29"/>
        <v/>
      </c>
      <c r="L84" s="121"/>
      <c r="M84" s="122" t="str">
        <f t="shared" si="30"/>
        <v/>
      </c>
      <c r="N84" s="121"/>
      <c r="O84" s="122" t="str">
        <f t="shared" si="32"/>
        <v/>
      </c>
      <c r="P84" s="121"/>
      <c r="Q84" s="122" t="str">
        <f t="shared" si="33"/>
        <v/>
      </c>
      <c r="R84" s="121"/>
      <c r="S84" s="122" t="str">
        <f t="shared" si="34"/>
        <v/>
      </c>
      <c r="T84" s="121"/>
      <c r="U84" s="122" t="str">
        <f t="shared" si="28"/>
        <v/>
      </c>
      <c r="V84" s="121"/>
      <c r="W84" s="122" t="str">
        <f t="shared" si="35"/>
        <v/>
      </c>
    </row>
    <row r="85" spans="1:23" ht="15.9" customHeight="1" x14ac:dyDescent="0.2">
      <c r="A85" s="371">
        <v>82</v>
      </c>
      <c r="B85" s="57" t="s">
        <v>392</v>
      </c>
      <c r="C85" s="58">
        <v>2</v>
      </c>
      <c r="D85" s="124" t="s">
        <v>128</v>
      </c>
      <c r="E85" s="125">
        <f t="shared" si="26"/>
        <v>0.5</v>
      </c>
      <c r="F85" s="119">
        <f t="shared" si="27"/>
        <v>81</v>
      </c>
      <c r="G85" s="120">
        <v>0.5</v>
      </c>
      <c r="H85" s="121"/>
      <c r="I85" s="122" t="str">
        <f t="shared" si="31"/>
        <v/>
      </c>
      <c r="J85" s="121"/>
      <c r="K85" s="122" t="str">
        <f t="shared" si="29"/>
        <v/>
      </c>
      <c r="L85" s="121"/>
      <c r="M85" s="122" t="str">
        <f t="shared" si="30"/>
        <v/>
      </c>
      <c r="N85" s="121"/>
      <c r="O85" s="122" t="str">
        <f t="shared" si="32"/>
        <v/>
      </c>
      <c r="P85" s="121"/>
      <c r="Q85" s="122" t="str">
        <f t="shared" si="33"/>
        <v/>
      </c>
      <c r="R85" s="121"/>
      <c r="S85" s="122" t="str">
        <f t="shared" si="34"/>
        <v/>
      </c>
      <c r="T85" s="121"/>
      <c r="U85" s="122" t="str">
        <f t="shared" si="28"/>
        <v/>
      </c>
      <c r="V85" s="121"/>
      <c r="W85" s="122" t="str">
        <f t="shared" si="35"/>
        <v/>
      </c>
    </row>
    <row r="86" spans="1:23" ht="15.9" customHeight="1" x14ac:dyDescent="0.2">
      <c r="A86" s="372">
        <v>83</v>
      </c>
      <c r="B86" s="57" t="s">
        <v>393</v>
      </c>
      <c r="C86" s="58">
        <v>2</v>
      </c>
      <c r="D86" s="124" t="s">
        <v>107</v>
      </c>
      <c r="E86" s="125">
        <f t="shared" si="26"/>
        <v>0.5</v>
      </c>
      <c r="F86" s="119">
        <f t="shared" si="27"/>
        <v>81</v>
      </c>
      <c r="G86" s="120">
        <v>0.5</v>
      </c>
      <c r="H86" s="121"/>
      <c r="I86" s="122" t="str">
        <f t="shared" si="31"/>
        <v/>
      </c>
      <c r="J86" s="121"/>
      <c r="K86" s="122" t="str">
        <f t="shared" si="29"/>
        <v/>
      </c>
      <c r="L86" s="121"/>
      <c r="M86" s="122" t="str">
        <f t="shared" si="30"/>
        <v/>
      </c>
      <c r="N86" s="121"/>
      <c r="O86" s="122" t="str">
        <f t="shared" si="32"/>
        <v/>
      </c>
      <c r="P86" s="121"/>
      <c r="Q86" s="122" t="str">
        <f t="shared" si="33"/>
        <v/>
      </c>
      <c r="R86" s="121"/>
      <c r="S86" s="122" t="str">
        <f t="shared" si="34"/>
        <v/>
      </c>
      <c r="T86" s="121"/>
      <c r="U86" s="122" t="str">
        <f t="shared" si="28"/>
        <v/>
      </c>
      <c r="V86" s="121"/>
      <c r="W86" s="122" t="str">
        <f t="shared" si="35"/>
        <v/>
      </c>
    </row>
    <row r="87" spans="1:23" ht="15.9" hidden="1" customHeight="1" x14ac:dyDescent="0.2">
      <c r="A87" s="372">
        <v>84</v>
      </c>
      <c r="B87" s="57" t="s">
        <v>200</v>
      </c>
      <c r="C87" s="58">
        <v>3</v>
      </c>
      <c r="D87" s="124" t="s">
        <v>146</v>
      </c>
      <c r="E87" s="125">
        <f t="shared" si="26"/>
        <v>0.5</v>
      </c>
      <c r="F87" s="119">
        <f t="shared" si="27"/>
        <v>81</v>
      </c>
      <c r="G87" s="120">
        <v>0.5</v>
      </c>
      <c r="H87" s="121"/>
      <c r="I87" s="122" t="str">
        <f t="shared" si="31"/>
        <v/>
      </c>
      <c r="J87" s="121"/>
      <c r="K87" s="122" t="str">
        <f t="shared" si="29"/>
        <v/>
      </c>
      <c r="L87" s="121"/>
      <c r="M87" s="122" t="str">
        <f t="shared" si="30"/>
        <v/>
      </c>
      <c r="N87" s="121"/>
      <c r="O87" s="122" t="str">
        <f t="shared" si="32"/>
        <v/>
      </c>
      <c r="P87" s="121"/>
      <c r="Q87" s="122" t="str">
        <f t="shared" si="33"/>
        <v/>
      </c>
      <c r="R87" s="121"/>
      <c r="S87" s="122" t="str">
        <f t="shared" si="34"/>
        <v/>
      </c>
      <c r="T87" s="121"/>
      <c r="U87" s="122" t="str">
        <f t="shared" si="28"/>
        <v/>
      </c>
      <c r="V87" s="121"/>
      <c r="W87" s="122" t="str">
        <f t="shared" si="35"/>
        <v/>
      </c>
    </row>
    <row r="88" spans="1:23" ht="15.9" hidden="1" customHeight="1" x14ac:dyDescent="0.2">
      <c r="A88" s="371">
        <v>85</v>
      </c>
      <c r="B88" s="57" t="s">
        <v>394</v>
      </c>
      <c r="C88" s="58">
        <v>3</v>
      </c>
      <c r="D88" s="124" t="s">
        <v>224</v>
      </c>
      <c r="E88" s="125">
        <f t="shared" si="26"/>
        <v>0.375</v>
      </c>
      <c r="F88" s="119">
        <f t="shared" si="27"/>
        <v>85</v>
      </c>
      <c r="G88" s="120">
        <v>0.375</v>
      </c>
      <c r="H88" s="121"/>
      <c r="I88" s="122" t="str">
        <f t="shared" si="31"/>
        <v/>
      </c>
      <c r="J88" s="121"/>
      <c r="K88" s="122" t="str">
        <f t="shared" si="29"/>
        <v/>
      </c>
      <c r="L88" s="121"/>
      <c r="M88" s="122" t="str">
        <f t="shared" si="30"/>
        <v/>
      </c>
      <c r="N88" s="121"/>
      <c r="O88" s="122" t="str">
        <f t="shared" si="32"/>
        <v/>
      </c>
      <c r="P88" s="121"/>
      <c r="Q88" s="122" t="str">
        <f t="shared" si="33"/>
        <v/>
      </c>
      <c r="R88" s="121"/>
      <c r="S88" s="122" t="str">
        <f t="shared" si="34"/>
        <v/>
      </c>
      <c r="T88" s="121"/>
      <c r="U88" s="122" t="str">
        <f t="shared" si="28"/>
        <v/>
      </c>
      <c r="V88" s="121"/>
      <c r="W88" s="122" t="str">
        <f t="shared" si="35"/>
        <v/>
      </c>
    </row>
    <row r="89" spans="1:23" ht="15.9" hidden="1" customHeight="1" x14ac:dyDescent="0.2">
      <c r="A89" s="372">
        <v>86</v>
      </c>
      <c r="B89" s="57" t="s">
        <v>223</v>
      </c>
      <c r="C89" s="58">
        <v>3</v>
      </c>
      <c r="D89" s="124" t="s">
        <v>224</v>
      </c>
      <c r="E89" s="125">
        <f t="shared" si="26"/>
        <v>0.375</v>
      </c>
      <c r="F89" s="119">
        <f t="shared" si="27"/>
        <v>85</v>
      </c>
      <c r="G89" s="120">
        <v>0.375</v>
      </c>
      <c r="H89" s="121"/>
      <c r="I89" s="122" t="str">
        <f t="shared" si="31"/>
        <v/>
      </c>
      <c r="J89" s="121"/>
      <c r="K89" s="122" t="str">
        <f t="shared" si="29"/>
        <v/>
      </c>
      <c r="L89" s="121"/>
      <c r="M89" s="122" t="str">
        <f t="shared" si="30"/>
        <v/>
      </c>
      <c r="N89" s="121"/>
      <c r="O89" s="122" t="str">
        <f t="shared" si="32"/>
        <v/>
      </c>
      <c r="P89" s="121"/>
      <c r="Q89" s="122" t="str">
        <f t="shared" si="33"/>
        <v/>
      </c>
      <c r="R89" s="121"/>
      <c r="S89" s="122" t="str">
        <f t="shared" si="34"/>
        <v/>
      </c>
      <c r="T89" s="121"/>
      <c r="U89" s="122" t="str">
        <f t="shared" si="28"/>
        <v/>
      </c>
      <c r="V89" s="121"/>
      <c r="W89" s="122" t="str">
        <f t="shared" si="35"/>
        <v/>
      </c>
    </row>
    <row r="90" spans="1:23" ht="15.9" hidden="1" customHeight="1" x14ac:dyDescent="0.2">
      <c r="A90" s="372">
        <v>87</v>
      </c>
      <c r="B90" s="57" t="s">
        <v>395</v>
      </c>
      <c r="C90" s="58">
        <v>3</v>
      </c>
      <c r="D90" s="124" t="s">
        <v>106</v>
      </c>
      <c r="E90" s="125">
        <f t="shared" si="26"/>
        <v>0.375</v>
      </c>
      <c r="F90" s="119">
        <f t="shared" si="27"/>
        <v>85</v>
      </c>
      <c r="G90" s="120">
        <v>0.375</v>
      </c>
      <c r="H90" s="121"/>
      <c r="I90" s="122" t="str">
        <f t="shared" si="31"/>
        <v/>
      </c>
      <c r="J90" s="121"/>
      <c r="K90" s="122" t="str">
        <f t="shared" si="29"/>
        <v/>
      </c>
      <c r="L90" s="121"/>
      <c r="M90" s="122" t="str">
        <f t="shared" si="30"/>
        <v/>
      </c>
      <c r="N90" s="121"/>
      <c r="O90" s="122" t="str">
        <f t="shared" si="32"/>
        <v/>
      </c>
      <c r="P90" s="121"/>
      <c r="Q90" s="122" t="str">
        <f t="shared" si="33"/>
        <v/>
      </c>
      <c r="R90" s="121"/>
      <c r="S90" s="122" t="str">
        <f t="shared" si="34"/>
        <v/>
      </c>
      <c r="T90" s="121"/>
      <c r="U90" s="122" t="str">
        <f t="shared" si="28"/>
        <v/>
      </c>
      <c r="V90" s="121"/>
      <c r="W90" s="122" t="str">
        <f t="shared" si="35"/>
        <v/>
      </c>
    </row>
    <row r="91" spans="1:23" ht="15.9" customHeight="1" x14ac:dyDescent="0.2">
      <c r="A91" s="371">
        <v>88</v>
      </c>
      <c r="B91" s="57" t="s">
        <v>397</v>
      </c>
      <c r="C91" s="58">
        <v>2</v>
      </c>
      <c r="D91" s="124" t="s">
        <v>96</v>
      </c>
      <c r="E91" s="125">
        <f t="shared" si="26"/>
        <v>0.375</v>
      </c>
      <c r="F91" s="119">
        <f t="shared" si="27"/>
        <v>85</v>
      </c>
      <c r="G91" s="120">
        <v>0.375</v>
      </c>
      <c r="H91" s="121"/>
      <c r="I91" s="122" t="str">
        <f t="shared" si="31"/>
        <v/>
      </c>
      <c r="J91" s="121"/>
      <c r="K91" s="122" t="str">
        <f t="shared" si="29"/>
        <v/>
      </c>
      <c r="L91" s="121"/>
      <c r="M91" s="122" t="str">
        <f t="shared" si="30"/>
        <v/>
      </c>
      <c r="N91" s="121"/>
      <c r="O91" s="122" t="str">
        <f t="shared" si="32"/>
        <v/>
      </c>
      <c r="P91" s="121"/>
      <c r="Q91" s="122" t="str">
        <f t="shared" si="33"/>
        <v/>
      </c>
      <c r="R91" s="121"/>
      <c r="S91" s="122" t="str">
        <f t="shared" si="34"/>
        <v/>
      </c>
      <c r="T91" s="121"/>
      <c r="U91" s="122" t="str">
        <f t="shared" si="28"/>
        <v/>
      </c>
      <c r="V91" s="121"/>
      <c r="W91" s="122" t="str">
        <f t="shared" si="35"/>
        <v/>
      </c>
    </row>
    <row r="92" spans="1:23" ht="15.9" customHeight="1" x14ac:dyDescent="0.2">
      <c r="A92" s="372">
        <v>89</v>
      </c>
      <c r="B92" s="57" t="s">
        <v>398</v>
      </c>
      <c r="C92" s="3">
        <v>2</v>
      </c>
      <c r="D92" s="55" t="s">
        <v>96</v>
      </c>
      <c r="E92" s="125">
        <f t="shared" si="26"/>
        <v>0.375</v>
      </c>
      <c r="F92" s="119">
        <f t="shared" si="27"/>
        <v>85</v>
      </c>
      <c r="G92" s="120">
        <v>0.375</v>
      </c>
      <c r="H92" s="121"/>
      <c r="I92" s="122" t="str">
        <f t="shared" si="31"/>
        <v/>
      </c>
      <c r="J92" s="121"/>
      <c r="K92" s="122" t="str">
        <f t="shared" si="29"/>
        <v/>
      </c>
      <c r="L92" s="121"/>
      <c r="M92" s="122" t="str">
        <f t="shared" si="30"/>
        <v/>
      </c>
      <c r="N92" s="121"/>
      <c r="O92" s="122" t="str">
        <f t="shared" si="32"/>
        <v/>
      </c>
      <c r="P92" s="121"/>
      <c r="Q92" s="122" t="str">
        <f t="shared" si="33"/>
        <v/>
      </c>
      <c r="R92" s="121"/>
      <c r="S92" s="122" t="str">
        <f t="shared" si="34"/>
        <v/>
      </c>
      <c r="T92" s="121"/>
      <c r="U92" s="122" t="str">
        <f t="shared" si="28"/>
        <v/>
      </c>
      <c r="V92" s="121"/>
      <c r="W92" s="122" t="str">
        <f t="shared" si="35"/>
        <v/>
      </c>
    </row>
    <row r="93" spans="1:23" ht="15.9" hidden="1" customHeight="1" x14ac:dyDescent="0.2">
      <c r="A93" s="372">
        <v>90</v>
      </c>
      <c r="B93" s="57" t="s">
        <v>400</v>
      </c>
      <c r="C93" s="58">
        <v>3</v>
      </c>
      <c r="D93" s="65" t="s">
        <v>113</v>
      </c>
      <c r="E93" s="125">
        <f t="shared" si="26"/>
        <v>0.25</v>
      </c>
      <c r="F93" s="119">
        <f t="shared" si="27"/>
        <v>90</v>
      </c>
      <c r="G93" s="120">
        <v>0.25</v>
      </c>
      <c r="H93" s="121"/>
      <c r="I93" s="122" t="str">
        <f t="shared" si="31"/>
        <v/>
      </c>
      <c r="J93" s="121"/>
      <c r="K93" s="122" t="str">
        <f t="shared" si="29"/>
        <v/>
      </c>
      <c r="L93" s="121"/>
      <c r="M93" s="122" t="str">
        <f t="shared" si="30"/>
        <v/>
      </c>
      <c r="N93" s="121"/>
      <c r="O93" s="122" t="str">
        <f t="shared" si="32"/>
        <v/>
      </c>
      <c r="P93" s="121"/>
      <c r="Q93" s="122" t="str">
        <f t="shared" si="33"/>
        <v/>
      </c>
      <c r="R93" s="121"/>
      <c r="S93" s="122" t="str">
        <f t="shared" si="34"/>
        <v/>
      </c>
      <c r="T93" s="121"/>
      <c r="U93" s="122" t="str">
        <f t="shared" si="28"/>
        <v/>
      </c>
      <c r="V93" s="121"/>
      <c r="W93" s="122" t="str">
        <f t="shared" si="35"/>
        <v/>
      </c>
    </row>
    <row r="94" spans="1:23" ht="15.9" hidden="1" customHeight="1" x14ac:dyDescent="0.2">
      <c r="A94" s="371">
        <v>91</v>
      </c>
      <c r="B94" s="57" t="s">
        <v>401</v>
      </c>
      <c r="C94" s="58">
        <v>3</v>
      </c>
      <c r="D94" s="65" t="s">
        <v>113</v>
      </c>
      <c r="E94" s="125">
        <f t="shared" si="26"/>
        <v>0.25</v>
      </c>
      <c r="F94" s="119">
        <f t="shared" si="27"/>
        <v>90</v>
      </c>
      <c r="G94" s="120">
        <v>0.25</v>
      </c>
      <c r="H94" s="121"/>
      <c r="I94" s="122" t="str">
        <f t="shared" si="31"/>
        <v/>
      </c>
      <c r="J94" s="121"/>
      <c r="K94" s="122" t="str">
        <f t="shared" si="29"/>
        <v/>
      </c>
      <c r="L94" s="121"/>
      <c r="M94" s="122" t="str">
        <f t="shared" si="30"/>
        <v/>
      </c>
      <c r="N94" s="121"/>
      <c r="O94" s="122" t="str">
        <f t="shared" si="32"/>
        <v/>
      </c>
      <c r="P94" s="121"/>
      <c r="Q94" s="122" t="str">
        <f t="shared" si="33"/>
        <v/>
      </c>
      <c r="R94" s="121"/>
      <c r="S94" s="122" t="str">
        <f t="shared" si="34"/>
        <v/>
      </c>
      <c r="T94" s="121"/>
      <c r="U94" s="122" t="str">
        <f t="shared" si="28"/>
        <v/>
      </c>
      <c r="V94" s="121"/>
      <c r="W94" s="122" t="str">
        <f t="shared" si="35"/>
        <v/>
      </c>
    </row>
    <row r="95" spans="1:23" ht="15.9" customHeight="1" x14ac:dyDescent="0.2">
      <c r="A95" s="372">
        <v>92</v>
      </c>
      <c r="B95" s="57" t="s">
        <v>402</v>
      </c>
      <c r="C95" s="58">
        <v>2</v>
      </c>
      <c r="D95" s="65" t="s">
        <v>125</v>
      </c>
      <c r="E95" s="125">
        <f t="shared" si="26"/>
        <v>0.25</v>
      </c>
      <c r="F95" s="119">
        <f t="shared" si="27"/>
        <v>90</v>
      </c>
      <c r="G95" s="120">
        <v>0.25</v>
      </c>
      <c r="H95" s="121"/>
      <c r="I95" s="122" t="str">
        <f t="shared" si="31"/>
        <v/>
      </c>
      <c r="J95" s="121"/>
      <c r="K95" s="122" t="str">
        <f t="shared" si="29"/>
        <v/>
      </c>
      <c r="L95" s="121"/>
      <c r="M95" s="122" t="str">
        <f t="shared" si="30"/>
        <v/>
      </c>
      <c r="N95" s="121"/>
      <c r="O95" s="122" t="str">
        <f t="shared" si="32"/>
        <v/>
      </c>
      <c r="P95" s="121"/>
      <c r="Q95" s="122" t="str">
        <f t="shared" si="33"/>
        <v/>
      </c>
      <c r="R95" s="121"/>
      <c r="S95" s="122" t="str">
        <f t="shared" si="34"/>
        <v/>
      </c>
      <c r="T95" s="121"/>
      <c r="U95" s="122" t="str">
        <f t="shared" si="28"/>
        <v/>
      </c>
      <c r="V95" s="121"/>
      <c r="W95" s="122" t="str">
        <f t="shared" si="35"/>
        <v/>
      </c>
    </row>
    <row r="96" spans="1:23" ht="15.9" customHeight="1" x14ac:dyDescent="0.2">
      <c r="A96" s="372">
        <v>93</v>
      </c>
      <c r="B96" s="57" t="s">
        <v>403</v>
      </c>
      <c r="C96" s="58">
        <v>2</v>
      </c>
      <c r="D96" s="65" t="s">
        <v>125</v>
      </c>
      <c r="E96" s="125">
        <f t="shared" si="26"/>
        <v>0.25</v>
      </c>
      <c r="F96" s="119">
        <f t="shared" si="27"/>
        <v>90</v>
      </c>
      <c r="G96" s="120">
        <v>0.25</v>
      </c>
      <c r="H96" s="121"/>
      <c r="I96" s="122" t="str">
        <f t="shared" si="31"/>
        <v/>
      </c>
      <c r="J96" s="121"/>
      <c r="K96" s="122" t="str">
        <f t="shared" si="29"/>
        <v/>
      </c>
      <c r="L96" s="121"/>
      <c r="M96" s="122" t="str">
        <f t="shared" si="30"/>
        <v/>
      </c>
      <c r="N96" s="121"/>
      <c r="O96" s="122" t="str">
        <f t="shared" si="32"/>
        <v/>
      </c>
      <c r="P96" s="121"/>
      <c r="Q96" s="122" t="str">
        <f t="shared" si="33"/>
        <v/>
      </c>
      <c r="R96" s="121"/>
      <c r="S96" s="122" t="str">
        <f t="shared" si="34"/>
        <v/>
      </c>
      <c r="T96" s="121"/>
      <c r="U96" s="122" t="str">
        <f t="shared" si="28"/>
        <v/>
      </c>
      <c r="V96" s="121"/>
      <c r="W96" s="122" t="str">
        <f t="shared" si="35"/>
        <v/>
      </c>
    </row>
    <row r="97" spans="1:23" ht="15.9" hidden="1" customHeight="1" x14ac:dyDescent="0.2">
      <c r="A97" s="371">
        <v>94</v>
      </c>
      <c r="B97" s="57" t="s">
        <v>203</v>
      </c>
      <c r="C97" s="58">
        <v>3</v>
      </c>
      <c r="D97" s="124" t="s">
        <v>134</v>
      </c>
      <c r="E97" s="125">
        <f t="shared" si="26"/>
        <v>0.25</v>
      </c>
      <c r="F97" s="119">
        <f t="shared" si="27"/>
        <v>90</v>
      </c>
      <c r="G97" s="120">
        <v>0.25</v>
      </c>
      <c r="H97" s="121"/>
      <c r="I97" s="122"/>
      <c r="J97" s="121"/>
      <c r="K97" s="122" t="str">
        <f t="shared" si="29"/>
        <v/>
      </c>
      <c r="L97" s="121"/>
      <c r="M97" s="122" t="str">
        <f t="shared" si="30"/>
        <v/>
      </c>
      <c r="N97" s="121"/>
      <c r="O97" s="122" t="str">
        <f t="shared" si="32"/>
        <v/>
      </c>
      <c r="P97" s="121"/>
      <c r="Q97" s="122" t="str">
        <f t="shared" si="33"/>
        <v/>
      </c>
      <c r="R97" s="121"/>
      <c r="S97" s="122" t="str">
        <f t="shared" si="34"/>
        <v/>
      </c>
      <c r="T97" s="121"/>
      <c r="U97" s="122" t="str">
        <f t="shared" si="28"/>
        <v/>
      </c>
      <c r="V97" s="121"/>
      <c r="W97" s="122" t="str">
        <f t="shared" si="35"/>
        <v/>
      </c>
    </row>
    <row r="98" spans="1:23" ht="15.9" hidden="1" customHeight="1" thickBot="1" x14ac:dyDescent="0.25">
      <c r="A98" s="372">
        <v>95</v>
      </c>
      <c r="B98" s="382" t="s">
        <v>202</v>
      </c>
      <c r="C98" s="383">
        <v>3</v>
      </c>
      <c r="D98" s="384" t="s">
        <v>404</v>
      </c>
      <c r="E98" s="376">
        <f t="shared" si="26"/>
        <v>0.25</v>
      </c>
      <c r="F98" s="385">
        <f t="shared" si="27"/>
        <v>90</v>
      </c>
      <c r="G98" s="378">
        <v>0.25</v>
      </c>
      <c r="H98" s="386"/>
      <c r="I98" s="387" t="str">
        <f>IF(H98="","",VLOOKUP(H98,H$166:I$180,2))</f>
        <v/>
      </c>
      <c r="J98" s="386"/>
      <c r="K98" s="387" t="str">
        <f t="shared" si="29"/>
        <v/>
      </c>
      <c r="L98" s="386"/>
      <c r="M98" s="387" t="str">
        <f t="shared" si="30"/>
        <v/>
      </c>
      <c r="N98" s="386"/>
      <c r="O98" s="387" t="str">
        <f t="shared" si="32"/>
        <v/>
      </c>
      <c r="P98" s="386"/>
      <c r="Q98" s="387" t="str">
        <f t="shared" si="33"/>
        <v/>
      </c>
      <c r="R98" s="386"/>
      <c r="S98" s="387" t="str">
        <f t="shared" si="34"/>
        <v/>
      </c>
      <c r="T98" s="386"/>
      <c r="U98" s="387" t="str">
        <f t="shared" si="28"/>
        <v/>
      </c>
      <c r="V98" s="386"/>
      <c r="W98" s="387" t="str">
        <f t="shared" si="35"/>
        <v/>
      </c>
    </row>
    <row r="99" spans="1:23" ht="15.9" hidden="1" customHeight="1" x14ac:dyDescent="0.2">
      <c r="A99" s="372">
        <v>96</v>
      </c>
      <c r="B99" s="59" t="s">
        <v>405</v>
      </c>
      <c r="C99" s="63" t="s">
        <v>191</v>
      </c>
      <c r="D99" s="61" t="s">
        <v>367</v>
      </c>
      <c r="E99" s="381">
        <f t="shared" si="26"/>
        <v>0</v>
      </c>
      <c r="F99" s="127">
        <f t="shared" si="27"/>
        <v>96</v>
      </c>
      <c r="G99" s="128">
        <v>0</v>
      </c>
      <c r="H99" s="129"/>
      <c r="I99" s="130" t="str">
        <f>IF(H99="","",VLOOKUP(H99,H$166:I$180,2))</f>
        <v/>
      </c>
      <c r="J99" s="129"/>
      <c r="K99" s="130" t="str">
        <f t="shared" si="29"/>
        <v/>
      </c>
      <c r="L99" s="129"/>
      <c r="M99" s="130" t="str">
        <f t="shared" si="30"/>
        <v/>
      </c>
      <c r="N99" s="129"/>
      <c r="O99" s="130" t="str">
        <f t="shared" si="32"/>
        <v/>
      </c>
      <c r="P99" s="129"/>
      <c r="Q99" s="130" t="str">
        <f t="shared" si="33"/>
        <v/>
      </c>
      <c r="R99" s="129"/>
      <c r="S99" s="130" t="str">
        <f t="shared" si="34"/>
        <v/>
      </c>
      <c r="T99" s="129"/>
      <c r="U99" s="130" t="str">
        <f t="shared" si="28"/>
        <v/>
      </c>
      <c r="V99" s="129"/>
      <c r="W99" s="130" t="str">
        <f t="shared" si="35"/>
        <v/>
      </c>
    </row>
    <row r="100" spans="1:23" ht="15.9" hidden="1" customHeight="1" x14ac:dyDescent="0.2">
      <c r="A100" s="371">
        <v>97</v>
      </c>
      <c r="B100" s="57"/>
      <c r="C100" s="58"/>
      <c r="D100" s="124"/>
      <c r="E100" s="125">
        <f t="shared" si="26"/>
        <v>0</v>
      </c>
      <c r="F100" s="119">
        <f t="shared" si="27"/>
        <v>96</v>
      </c>
      <c r="G100" s="120"/>
      <c r="H100" s="121"/>
      <c r="I100" s="122"/>
      <c r="J100" s="121"/>
      <c r="K100" s="122" t="str">
        <f t="shared" si="29"/>
        <v/>
      </c>
      <c r="L100" s="121"/>
      <c r="M100" s="122" t="str">
        <f t="shared" si="30"/>
        <v/>
      </c>
      <c r="N100" s="121"/>
      <c r="O100" s="122" t="str">
        <f t="shared" si="32"/>
        <v/>
      </c>
      <c r="P100" s="121"/>
      <c r="Q100" s="122" t="str">
        <f t="shared" si="33"/>
        <v/>
      </c>
      <c r="R100" s="121"/>
      <c r="S100" s="122" t="str">
        <f t="shared" si="34"/>
        <v/>
      </c>
      <c r="T100" s="121"/>
      <c r="U100" s="122" t="str">
        <f t="shared" si="28"/>
        <v/>
      </c>
      <c r="V100" s="121"/>
      <c r="W100" s="122" t="str">
        <f t="shared" si="35"/>
        <v/>
      </c>
    </row>
    <row r="101" spans="1:23" ht="15.9" hidden="1" customHeight="1" x14ac:dyDescent="0.2">
      <c r="A101" s="372">
        <v>98</v>
      </c>
      <c r="B101" s="57"/>
      <c r="C101" s="58"/>
      <c r="D101" s="124"/>
      <c r="E101" s="125">
        <f t="shared" si="26"/>
        <v>0</v>
      </c>
      <c r="F101" s="119">
        <f t="shared" si="27"/>
        <v>96</v>
      </c>
      <c r="G101" s="120"/>
      <c r="H101" s="121"/>
      <c r="I101" s="122"/>
      <c r="J101" s="121"/>
      <c r="K101" s="122" t="str">
        <f t="shared" si="29"/>
        <v/>
      </c>
      <c r="L101" s="121"/>
      <c r="M101" s="122" t="str">
        <f t="shared" si="30"/>
        <v/>
      </c>
      <c r="N101" s="121"/>
      <c r="O101" s="122"/>
      <c r="P101" s="121"/>
      <c r="Q101" s="122"/>
      <c r="R101" s="121"/>
      <c r="S101" s="122"/>
      <c r="T101" s="121"/>
      <c r="U101" s="122" t="str">
        <f t="shared" si="28"/>
        <v/>
      </c>
      <c r="V101" s="121"/>
      <c r="W101" s="122"/>
    </row>
    <row r="102" spans="1:23" ht="15.9" hidden="1" customHeight="1" x14ac:dyDescent="0.2">
      <c r="A102" s="372">
        <v>99</v>
      </c>
      <c r="B102" s="57"/>
      <c r="C102" s="58"/>
      <c r="D102" s="124"/>
      <c r="E102" s="125">
        <f t="shared" si="26"/>
        <v>0</v>
      </c>
      <c r="F102" s="119">
        <f t="shared" si="27"/>
        <v>96</v>
      </c>
      <c r="G102" s="120"/>
      <c r="H102" s="121"/>
      <c r="I102" s="122"/>
      <c r="J102" s="121"/>
      <c r="K102" s="122" t="str">
        <f t="shared" si="29"/>
        <v/>
      </c>
      <c r="L102" s="121"/>
      <c r="M102" s="122" t="str">
        <f t="shared" si="30"/>
        <v/>
      </c>
      <c r="N102" s="121"/>
      <c r="O102" s="122"/>
      <c r="P102" s="121"/>
      <c r="Q102" s="122"/>
      <c r="R102" s="121"/>
      <c r="S102" s="122"/>
      <c r="T102" s="121"/>
      <c r="U102" s="122" t="str">
        <f t="shared" si="28"/>
        <v/>
      </c>
      <c r="V102" s="121"/>
      <c r="W102" s="122"/>
    </row>
    <row r="103" spans="1:23" ht="15.9" hidden="1" customHeight="1" x14ac:dyDescent="0.2">
      <c r="A103" s="371">
        <v>100</v>
      </c>
      <c r="B103" s="57"/>
      <c r="C103" s="58"/>
      <c r="D103" s="124"/>
      <c r="E103" s="125">
        <f t="shared" si="26"/>
        <v>0</v>
      </c>
      <c r="F103" s="119">
        <f t="shared" si="27"/>
        <v>96</v>
      </c>
      <c r="G103" s="120"/>
      <c r="H103" s="121"/>
      <c r="I103" s="122" t="str">
        <f>IF(H103="","",VLOOKUP(H103,H$166:I$180,2))</f>
        <v/>
      </c>
      <c r="J103" s="121"/>
      <c r="K103" s="122" t="str">
        <f t="shared" si="29"/>
        <v/>
      </c>
      <c r="L103" s="121"/>
      <c r="M103" s="122" t="str">
        <f t="shared" si="30"/>
        <v/>
      </c>
      <c r="N103" s="121"/>
      <c r="O103" s="122" t="str">
        <f>IF(N103="","",VLOOKUP(N103,N$166:O$180,2))</f>
        <v/>
      </c>
      <c r="P103" s="121"/>
      <c r="Q103" s="122" t="str">
        <f>IF(P103="","",VLOOKUP(P103,P$166:Q$180,2))</f>
        <v/>
      </c>
      <c r="R103" s="121"/>
      <c r="S103" s="122" t="str">
        <f t="shared" ref="S103:S122" si="36">IF(R103="","",VLOOKUP(R103,R$166:S$180,2))</f>
        <v/>
      </c>
      <c r="T103" s="121"/>
      <c r="U103" s="122" t="str">
        <f t="shared" si="28"/>
        <v/>
      </c>
      <c r="V103" s="121"/>
      <c r="W103" s="122" t="str">
        <f>IF(V103="","",VLOOKUP(V103,V$166:W$180,2))</f>
        <v/>
      </c>
    </row>
    <row r="104" spans="1:23" ht="15.9" hidden="1" customHeight="1" x14ac:dyDescent="0.2">
      <c r="A104" s="372">
        <v>101</v>
      </c>
      <c r="B104" s="57"/>
      <c r="C104" s="58"/>
      <c r="D104" s="124"/>
      <c r="E104" s="125">
        <f t="shared" si="26"/>
        <v>0</v>
      </c>
      <c r="F104" s="119">
        <f t="shared" si="27"/>
        <v>96</v>
      </c>
      <c r="G104" s="120"/>
      <c r="H104" s="121"/>
      <c r="I104" s="122" t="str">
        <f>IF(H104="","",VLOOKUP(H104,H$166:I$180,2))</f>
        <v/>
      </c>
      <c r="J104" s="121"/>
      <c r="K104" s="122" t="str">
        <f t="shared" si="29"/>
        <v/>
      </c>
      <c r="L104" s="121"/>
      <c r="M104" s="122" t="str">
        <f t="shared" si="30"/>
        <v/>
      </c>
      <c r="N104" s="121"/>
      <c r="O104" s="122" t="str">
        <f>IF(N104="","",VLOOKUP(N104,N$166:O$180,2))</f>
        <v/>
      </c>
      <c r="P104" s="121"/>
      <c r="Q104" s="122" t="str">
        <f>IF(P104="","",VLOOKUP(P104,P$166:Q$180,2))</f>
        <v/>
      </c>
      <c r="R104" s="121"/>
      <c r="S104" s="122" t="str">
        <f t="shared" si="36"/>
        <v/>
      </c>
      <c r="T104" s="121"/>
      <c r="U104" s="122" t="str">
        <f t="shared" si="28"/>
        <v/>
      </c>
      <c r="V104" s="121"/>
      <c r="W104" s="122" t="str">
        <f>IF(V104="","",VLOOKUP(V104,V$166:W$180,2))</f>
        <v/>
      </c>
    </row>
    <row r="105" spans="1:23" ht="15.9" hidden="1" customHeight="1" x14ac:dyDescent="0.2">
      <c r="A105" s="372">
        <v>102</v>
      </c>
      <c r="B105" s="57"/>
      <c r="C105" s="58"/>
      <c r="D105" s="124"/>
      <c r="E105" s="125">
        <f t="shared" si="26"/>
        <v>0</v>
      </c>
      <c r="F105" s="119">
        <f t="shared" si="27"/>
        <v>96</v>
      </c>
      <c r="G105" s="120"/>
      <c r="H105" s="121"/>
      <c r="I105" s="122"/>
      <c r="J105" s="121"/>
      <c r="K105" s="122"/>
      <c r="L105" s="121"/>
      <c r="M105" s="122"/>
      <c r="N105" s="121"/>
      <c r="O105" s="122"/>
      <c r="P105" s="121"/>
      <c r="Q105" s="122"/>
      <c r="R105" s="121"/>
      <c r="S105" s="122" t="str">
        <f t="shared" si="36"/>
        <v/>
      </c>
      <c r="T105" s="121"/>
      <c r="U105" s="122" t="str">
        <f t="shared" si="28"/>
        <v/>
      </c>
      <c r="V105" s="121"/>
      <c r="W105" s="122"/>
    </row>
    <row r="106" spans="1:23" ht="15.9" hidden="1" customHeight="1" x14ac:dyDescent="0.2">
      <c r="A106" s="371">
        <v>103</v>
      </c>
      <c r="B106" s="57"/>
      <c r="C106" s="58"/>
      <c r="D106" s="124"/>
      <c r="E106" s="125">
        <f t="shared" si="26"/>
        <v>0</v>
      </c>
      <c r="F106" s="119">
        <f t="shared" si="27"/>
        <v>96</v>
      </c>
      <c r="G106" s="120"/>
      <c r="H106" s="121"/>
      <c r="I106" s="122"/>
      <c r="J106" s="121"/>
      <c r="K106" s="122"/>
      <c r="L106" s="121"/>
      <c r="M106" s="122"/>
      <c r="N106" s="121"/>
      <c r="O106" s="122"/>
      <c r="P106" s="121"/>
      <c r="Q106" s="122"/>
      <c r="R106" s="121"/>
      <c r="S106" s="122" t="str">
        <f t="shared" si="36"/>
        <v/>
      </c>
      <c r="T106" s="121"/>
      <c r="U106" s="122" t="str">
        <f t="shared" si="28"/>
        <v/>
      </c>
      <c r="V106" s="121"/>
      <c r="W106" s="122"/>
    </row>
    <row r="107" spans="1:23" ht="15.9" hidden="1" customHeight="1" x14ac:dyDescent="0.2">
      <c r="A107" s="372">
        <v>104</v>
      </c>
      <c r="B107" s="57"/>
      <c r="C107" s="58"/>
      <c r="D107" s="124"/>
      <c r="E107" s="125">
        <f t="shared" si="26"/>
        <v>0</v>
      </c>
      <c r="F107" s="119">
        <f t="shared" si="27"/>
        <v>96</v>
      </c>
      <c r="G107" s="120"/>
      <c r="H107" s="121"/>
      <c r="I107" s="122" t="str">
        <f t="shared" ref="I107:I122" si="37">IF(H107="","",VLOOKUP(H107,H$166:I$180,2))</f>
        <v/>
      </c>
      <c r="J107" s="121"/>
      <c r="K107" s="122" t="str">
        <f t="shared" ref="K107:K163" si="38">IF(J107="","",VLOOKUP(J107,J$166:K$180,2))</f>
        <v/>
      </c>
      <c r="L107" s="121"/>
      <c r="M107" s="122" t="str">
        <f t="shared" ref="M107:M122" si="39">IF(L107="","",VLOOKUP(L107,L$166:M$180,2))</f>
        <v/>
      </c>
      <c r="N107" s="121"/>
      <c r="O107" s="122" t="str">
        <f t="shared" ref="O107:O122" si="40">IF(N107="","",VLOOKUP(N107,N$166:O$180,2))</f>
        <v/>
      </c>
      <c r="P107" s="121"/>
      <c r="Q107" s="122" t="str">
        <f t="shared" ref="Q107:Q122" si="41">IF(P107="","",VLOOKUP(P107,P$166:Q$180,2))</f>
        <v/>
      </c>
      <c r="R107" s="121"/>
      <c r="S107" s="122" t="str">
        <f t="shared" si="36"/>
        <v/>
      </c>
      <c r="T107" s="121"/>
      <c r="U107" s="122" t="str">
        <f t="shared" si="28"/>
        <v/>
      </c>
      <c r="V107" s="121"/>
      <c r="W107" s="122" t="str">
        <f t="shared" ref="W107:W122" si="42">IF(V107="","",VLOOKUP(V107,V$166:W$180,2))</f>
        <v/>
      </c>
    </row>
    <row r="108" spans="1:23" ht="15.9" hidden="1" customHeight="1" x14ac:dyDescent="0.2">
      <c r="A108" s="372">
        <v>105</v>
      </c>
      <c r="B108" s="57"/>
      <c r="C108" s="58"/>
      <c r="D108" s="124"/>
      <c r="E108" s="125">
        <f t="shared" si="26"/>
        <v>0</v>
      </c>
      <c r="F108" s="119">
        <f t="shared" si="27"/>
        <v>96</v>
      </c>
      <c r="G108" s="120"/>
      <c r="H108" s="121"/>
      <c r="I108" s="122" t="str">
        <f t="shared" si="37"/>
        <v/>
      </c>
      <c r="J108" s="121"/>
      <c r="K108" s="122" t="str">
        <f t="shared" si="38"/>
        <v/>
      </c>
      <c r="L108" s="121"/>
      <c r="M108" s="122" t="str">
        <f t="shared" si="39"/>
        <v/>
      </c>
      <c r="N108" s="121"/>
      <c r="O108" s="122" t="str">
        <f t="shared" si="40"/>
        <v/>
      </c>
      <c r="P108" s="121"/>
      <c r="Q108" s="122" t="str">
        <f t="shared" si="41"/>
        <v/>
      </c>
      <c r="R108" s="121"/>
      <c r="S108" s="122" t="str">
        <f t="shared" si="36"/>
        <v/>
      </c>
      <c r="T108" s="121"/>
      <c r="U108" s="122" t="str">
        <f t="shared" si="28"/>
        <v/>
      </c>
      <c r="V108" s="121"/>
      <c r="W108" s="122" t="str">
        <f t="shared" si="42"/>
        <v/>
      </c>
    </row>
    <row r="109" spans="1:23" ht="15.9" hidden="1" customHeight="1" x14ac:dyDescent="0.2">
      <c r="A109" s="371">
        <v>106</v>
      </c>
      <c r="B109" s="57"/>
      <c r="C109" s="58"/>
      <c r="D109" s="124"/>
      <c r="E109" s="125">
        <f t="shared" si="26"/>
        <v>0</v>
      </c>
      <c r="F109" s="119">
        <f t="shared" si="27"/>
        <v>96</v>
      </c>
      <c r="G109" s="120"/>
      <c r="H109" s="121"/>
      <c r="I109" s="122" t="str">
        <f t="shared" si="37"/>
        <v/>
      </c>
      <c r="J109" s="121"/>
      <c r="K109" s="122" t="str">
        <f t="shared" si="38"/>
        <v/>
      </c>
      <c r="L109" s="121"/>
      <c r="M109" s="122" t="str">
        <f t="shared" si="39"/>
        <v/>
      </c>
      <c r="N109" s="121"/>
      <c r="O109" s="122" t="str">
        <f t="shared" si="40"/>
        <v/>
      </c>
      <c r="P109" s="121"/>
      <c r="Q109" s="122" t="str">
        <f t="shared" si="41"/>
        <v/>
      </c>
      <c r="R109" s="121"/>
      <c r="S109" s="122" t="str">
        <f t="shared" si="36"/>
        <v/>
      </c>
      <c r="T109" s="121"/>
      <c r="U109" s="122" t="str">
        <f t="shared" si="28"/>
        <v/>
      </c>
      <c r="V109" s="121"/>
      <c r="W109" s="122" t="str">
        <f t="shared" si="42"/>
        <v/>
      </c>
    </row>
    <row r="110" spans="1:23" ht="15.9" hidden="1" customHeight="1" x14ac:dyDescent="0.2">
      <c r="A110" s="372">
        <v>107</v>
      </c>
      <c r="B110" s="57"/>
      <c r="C110" s="58"/>
      <c r="D110" s="124"/>
      <c r="E110" s="125">
        <f t="shared" si="26"/>
        <v>0</v>
      </c>
      <c r="F110" s="119">
        <f t="shared" si="27"/>
        <v>96</v>
      </c>
      <c r="G110" s="120"/>
      <c r="H110" s="121"/>
      <c r="I110" s="122" t="str">
        <f t="shared" si="37"/>
        <v/>
      </c>
      <c r="J110" s="121"/>
      <c r="K110" s="122" t="str">
        <f t="shared" si="38"/>
        <v/>
      </c>
      <c r="L110" s="121"/>
      <c r="M110" s="122" t="str">
        <f t="shared" si="39"/>
        <v/>
      </c>
      <c r="N110" s="121"/>
      <c r="O110" s="122" t="str">
        <f t="shared" si="40"/>
        <v/>
      </c>
      <c r="P110" s="121"/>
      <c r="Q110" s="122" t="str">
        <f t="shared" si="41"/>
        <v/>
      </c>
      <c r="R110" s="121"/>
      <c r="S110" s="122" t="str">
        <f t="shared" si="36"/>
        <v/>
      </c>
      <c r="T110" s="121"/>
      <c r="U110" s="122" t="str">
        <f t="shared" si="28"/>
        <v/>
      </c>
      <c r="V110" s="121"/>
      <c r="W110" s="122" t="str">
        <f t="shared" si="42"/>
        <v/>
      </c>
    </row>
    <row r="111" spans="1:23" ht="15.9" hidden="1" customHeight="1" x14ac:dyDescent="0.2">
      <c r="A111" s="372">
        <v>108</v>
      </c>
      <c r="B111" s="57"/>
      <c r="C111" s="58"/>
      <c r="D111" s="126"/>
      <c r="E111" s="125">
        <f t="shared" si="26"/>
        <v>0</v>
      </c>
      <c r="F111" s="119">
        <f t="shared" si="27"/>
        <v>96</v>
      </c>
      <c r="G111" s="120"/>
      <c r="H111" s="121"/>
      <c r="I111" s="122" t="str">
        <f t="shared" si="37"/>
        <v/>
      </c>
      <c r="J111" s="121"/>
      <c r="K111" s="122" t="str">
        <f t="shared" si="38"/>
        <v/>
      </c>
      <c r="L111" s="121"/>
      <c r="M111" s="122" t="str">
        <f t="shared" si="39"/>
        <v/>
      </c>
      <c r="N111" s="121"/>
      <c r="O111" s="122" t="str">
        <f t="shared" si="40"/>
        <v/>
      </c>
      <c r="P111" s="121"/>
      <c r="Q111" s="122" t="str">
        <f t="shared" si="41"/>
        <v/>
      </c>
      <c r="R111" s="121"/>
      <c r="S111" s="122" t="str">
        <f t="shared" si="36"/>
        <v/>
      </c>
      <c r="T111" s="121"/>
      <c r="U111" s="122" t="str">
        <f t="shared" si="28"/>
        <v/>
      </c>
      <c r="V111" s="121"/>
      <c r="W111" s="122" t="str">
        <f t="shared" si="42"/>
        <v/>
      </c>
    </row>
    <row r="112" spans="1:23" ht="15.9" hidden="1" customHeight="1" x14ac:dyDescent="0.2">
      <c r="A112" s="371">
        <v>109</v>
      </c>
      <c r="B112" s="59"/>
      <c r="C112" s="63"/>
      <c r="D112" s="351"/>
      <c r="E112" s="125">
        <f t="shared" si="26"/>
        <v>0</v>
      </c>
      <c r="F112" s="127">
        <f t="shared" si="27"/>
        <v>96</v>
      </c>
      <c r="G112" s="128"/>
      <c r="H112" s="129"/>
      <c r="I112" s="130" t="str">
        <f t="shared" si="37"/>
        <v/>
      </c>
      <c r="J112" s="129"/>
      <c r="K112" s="130" t="str">
        <f t="shared" si="38"/>
        <v/>
      </c>
      <c r="L112" s="129"/>
      <c r="M112" s="130" t="str">
        <f t="shared" si="39"/>
        <v/>
      </c>
      <c r="N112" s="129"/>
      <c r="O112" s="130" t="str">
        <f t="shared" si="40"/>
        <v/>
      </c>
      <c r="P112" s="129"/>
      <c r="Q112" s="130" t="str">
        <f t="shared" si="41"/>
        <v/>
      </c>
      <c r="R112" s="129"/>
      <c r="S112" s="130" t="str">
        <f t="shared" si="36"/>
        <v/>
      </c>
      <c r="T112" s="129"/>
      <c r="U112" s="130" t="str">
        <f t="shared" si="28"/>
        <v/>
      </c>
      <c r="V112" s="129"/>
      <c r="W112" s="130" t="str">
        <f t="shared" si="42"/>
        <v/>
      </c>
    </row>
    <row r="113" spans="1:23" ht="15.9" hidden="1" customHeight="1" x14ac:dyDescent="0.2">
      <c r="A113" s="372">
        <v>110</v>
      </c>
      <c r="B113" s="57"/>
      <c r="C113" s="58"/>
      <c r="D113" s="124"/>
      <c r="E113" s="125">
        <f t="shared" si="26"/>
        <v>0</v>
      </c>
      <c r="F113" s="119">
        <f t="shared" si="27"/>
        <v>96</v>
      </c>
      <c r="G113" s="120"/>
      <c r="H113" s="121"/>
      <c r="I113" s="122" t="str">
        <f t="shared" si="37"/>
        <v/>
      </c>
      <c r="J113" s="121"/>
      <c r="K113" s="122" t="str">
        <f t="shared" si="38"/>
        <v/>
      </c>
      <c r="L113" s="121"/>
      <c r="M113" s="122" t="str">
        <f t="shared" si="39"/>
        <v/>
      </c>
      <c r="N113" s="121"/>
      <c r="O113" s="122" t="str">
        <f t="shared" si="40"/>
        <v/>
      </c>
      <c r="P113" s="121"/>
      <c r="Q113" s="122" t="str">
        <f t="shared" si="41"/>
        <v/>
      </c>
      <c r="R113" s="121"/>
      <c r="S113" s="122" t="str">
        <f t="shared" si="36"/>
        <v/>
      </c>
      <c r="T113" s="121"/>
      <c r="U113" s="122" t="str">
        <f t="shared" si="28"/>
        <v/>
      </c>
      <c r="V113" s="121"/>
      <c r="W113" s="122" t="str">
        <f t="shared" si="42"/>
        <v/>
      </c>
    </row>
    <row r="114" spans="1:23" ht="15.9" hidden="1" customHeight="1" x14ac:dyDescent="0.2">
      <c r="A114" s="372">
        <v>111</v>
      </c>
      <c r="B114" s="57"/>
      <c r="C114" s="58"/>
      <c r="D114" s="124"/>
      <c r="E114" s="125">
        <f t="shared" si="26"/>
        <v>0</v>
      </c>
      <c r="F114" s="119">
        <f t="shared" si="27"/>
        <v>96</v>
      </c>
      <c r="G114" s="120"/>
      <c r="H114" s="121"/>
      <c r="I114" s="122" t="str">
        <f t="shared" si="37"/>
        <v/>
      </c>
      <c r="J114" s="121"/>
      <c r="K114" s="122" t="str">
        <f t="shared" si="38"/>
        <v/>
      </c>
      <c r="L114" s="121"/>
      <c r="M114" s="122" t="str">
        <f t="shared" si="39"/>
        <v/>
      </c>
      <c r="N114" s="121"/>
      <c r="O114" s="122" t="str">
        <f t="shared" si="40"/>
        <v/>
      </c>
      <c r="P114" s="121"/>
      <c r="Q114" s="122" t="str">
        <f t="shared" si="41"/>
        <v/>
      </c>
      <c r="R114" s="121"/>
      <c r="S114" s="122" t="str">
        <f t="shared" si="36"/>
        <v/>
      </c>
      <c r="T114" s="121"/>
      <c r="U114" s="122" t="str">
        <f t="shared" si="28"/>
        <v/>
      </c>
      <c r="V114" s="121"/>
      <c r="W114" s="122" t="str">
        <f t="shared" si="42"/>
        <v/>
      </c>
    </row>
    <row r="115" spans="1:23" ht="15.9" hidden="1" customHeight="1" x14ac:dyDescent="0.2">
      <c r="A115" s="371">
        <v>112</v>
      </c>
      <c r="B115" s="57"/>
      <c r="C115" s="58"/>
      <c r="D115" s="124"/>
      <c r="E115" s="125">
        <f t="shared" si="26"/>
        <v>0</v>
      </c>
      <c r="F115" s="119">
        <f t="shared" si="27"/>
        <v>96</v>
      </c>
      <c r="G115" s="120"/>
      <c r="H115" s="121"/>
      <c r="I115" s="122" t="str">
        <f t="shared" si="37"/>
        <v/>
      </c>
      <c r="J115" s="121"/>
      <c r="K115" s="122" t="str">
        <f t="shared" si="38"/>
        <v/>
      </c>
      <c r="L115" s="121"/>
      <c r="M115" s="122" t="str">
        <f t="shared" si="39"/>
        <v/>
      </c>
      <c r="N115" s="121"/>
      <c r="O115" s="122" t="str">
        <f t="shared" si="40"/>
        <v/>
      </c>
      <c r="P115" s="121"/>
      <c r="Q115" s="122" t="str">
        <f t="shared" si="41"/>
        <v/>
      </c>
      <c r="R115" s="121"/>
      <c r="S115" s="122" t="str">
        <f t="shared" si="36"/>
        <v/>
      </c>
      <c r="T115" s="121"/>
      <c r="U115" s="122" t="str">
        <f t="shared" si="28"/>
        <v/>
      </c>
      <c r="V115" s="121"/>
      <c r="W115" s="122" t="str">
        <f t="shared" si="42"/>
        <v/>
      </c>
    </row>
    <row r="116" spans="1:23" ht="15.9" hidden="1" customHeight="1" x14ac:dyDescent="0.2">
      <c r="A116" s="372">
        <v>113</v>
      </c>
      <c r="B116" s="57"/>
      <c r="C116" s="58"/>
      <c r="D116" s="124"/>
      <c r="E116" s="125">
        <f t="shared" si="26"/>
        <v>0</v>
      </c>
      <c r="F116" s="119">
        <f t="shared" si="27"/>
        <v>96</v>
      </c>
      <c r="G116" s="120"/>
      <c r="H116" s="121"/>
      <c r="I116" s="122" t="str">
        <f t="shared" si="37"/>
        <v/>
      </c>
      <c r="J116" s="121"/>
      <c r="K116" s="122" t="str">
        <f t="shared" si="38"/>
        <v/>
      </c>
      <c r="L116" s="121"/>
      <c r="M116" s="122" t="str">
        <f t="shared" si="39"/>
        <v/>
      </c>
      <c r="N116" s="121"/>
      <c r="O116" s="122" t="str">
        <f t="shared" si="40"/>
        <v/>
      </c>
      <c r="P116" s="121"/>
      <c r="Q116" s="122" t="str">
        <f t="shared" si="41"/>
        <v/>
      </c>
      <c r="R116" s="121"/>
      <c r="S116" s="122" t="str">
        <f t="shared" si="36"/>
        <v/>
      </c>
      <c r="T116" s="121"/>
      <c r="U116" s="122" t="str">
        <f t="shared" si="28"/>
        <v/>
      </c>
      <c r="V116" s="121"/>
      <c r="W116" s="122" t="str">
        <f t="shared" si="42"/>
        <v/>
      </c>
    </row>
    <row r="117" spans="1:23" ht="15.9" hidden="1" customHeight="1" x14ac:dyDescent="0.2">
      <c r="A117" s="372">
        <v>114</v>
      </c>
      <c r="B117" s="57"/>
      <c r="C117" s="58"/>
      <c r="D117" s="124"/>
      <c r="E117" s="125">
        <f t="shared" si="26"/>
        <v>0</v>
      </c>
      <c r="F117" s="119">
        <f t="shared" si="27"/>
        <v>96</v>
      </c>
      <c r="G117" s="120"/>
      <c r="H117" s="121"/>
      <c r="I117" s="122" t="str">
        <f t="shared" si="37"/>
        <v/>
      </c>
      <c r="J117" s="121"/>
      <c r="K117" s="122" t="str">
        <f t="shared" si="38"/>
        <v/>
      </c>
      <c r="L117" s="121"/>
      <c r="M117" s="122" t="str">
        <f t="shared" si="39"/>
        <v/>
      </c>
      <c r="N117" s="121"/>
      <c r="O117" s="122" t="str">
        <f t="shared" si="40"/>
        <v/>
      </c>
      <c r="P117" s="121"/>
      <c r="Q117" s="122" t="str">
        <f t="shared" si="41"/>
        <v/>
      </c>
      <c r="R117" s="121"/>
      <c r="S117" s="122" t="str">
        <f t="shared" si="36"/>
        <v/>
      </c>
      <c r="T117" s="121"/>
      <c r="U117" s="122" t="str">
        <f t="shared" si="28"/>
        <v/>
      </c>
      <c r="V117" s="121"/>
      <c r="W117" s="122" t="str">
        <f t="shared" si="42"/>
        <v/>
      </c>
    </row>
    <row r="118" spans="1:23" ht="15.9" hidden="1" customHeight="1" x14ac:dyDescent="0.2">
      <c r="A118" s="371">
        <v>115</v>
      </c>
      <c r="B118" s="57"/>
      <c r="C118" s="58"/>
      <c r="D118" s="124"/>
      <c r="E118" s="125">
        <f t="shared" si="26"/>
        <v>0</v>
      </c>
      <c r="F118" s="119">
        <f t="shared" si="27"/>
        <v>96</v>
      </c>
      <c r="G118" s="120"/>
      <c r="H118" s="121"/>
      <c r="I118" s="122" t="str">
        <f t="shared" si="37"/>
        <v/>
      </c>
      <c r="J118" s="121"/>
      <c r="K118" s="122" t="str">
        <f t="shared" si="38"/>
        <v/>
      </c>
      <c r="L118" s="121"/>
      <c r="M118" s="122" t="str">
        <f t="shared" si="39"/>
        <v/>
      </c>
      <c r="N118" s="121"/>
      <c r="O118" s="122" t="str">
        <f t="shared" si="40"/>
        <v/>
      </c>
      <c r="P118" s="121"/>
      <c r="Q118" s="122" t="str">
        <f t="shared" si="41"/>
        <v/>
      </c>
      <c r="R118" s="121"/>
      <c r="S118" s="122" t="str">
        <f t="shared" si="36"/>
        <v/>
      </c>
      <c r="T118" s="121"/>
      <c r="U118" s="122" t="str">
        <f t="shared" si="28"/>
        <v/>
      </c>
      <c r="V118" s="121"/>
      <c r="W118" s="122" t="str">
        <f t="shared" si="42"/>
        <v/>
      </c>
    </row>
    <row r="119" spans="1:23" ht="15.9" hidden="1" customHeight="1" x14ac:dyDescent="0.2">
      <c r="A119" s="372">
        <v>116</v>
      </c>
      <c r="B119" s="57"/>
      <c r="C119" s="58"/>
      <c r="D119" s="124"/>
      <c r="E119" s="125">
        <f t="shared" si="26"/>
        <v>0</v>
      </c>
      <c r="F119" s="119">
        <f t="shared" si="27"/>
        <v>96</v>
      </c>
      <c r="G119" s="120"/>
      <c r="H119" s="121"/>
      <c r="I119" s="122" t="str">
        <f t="shared" si="37"/>
        <v/>
      </c>
      <c r="J119" s="121"/>
      <c r="K119" s="122" t="str">
        <f t="shared" si="38"/>
        <v/>
      </c>
      <c r="L119" s="121"/>
      <c r="M119" s="122" t="str">
        <f t="shared" si="39"/>
        <v/>
      </c>
      <c r="N119" s="121"/>
      <c r="O119" s="122" t="str">
        <f t="shared" si="40"/>
        <v/>
      </c>
      <c r="P119" s="121"/>
      <c r="Q119" s="122" t="str">
        <f t="shared" si="41"/>
        <v/>
      </c>
      <c r="R119" s="121"/>
      <c r="S119" s="122" t="str">
        <f t="shared" si="36"/>
        <v/>
      </c>
      <c r="T119" s="121"/>
      <c r="U119" s="122" t="str">
        <f t="shared" si="28"/>
        <v/>
      </c>
      <c r="V119" s="121"/>
      <c r="W119" s="122" t="str">
        <f t="shared" si="42"/>
        <v/>
      </c>
    </row>
    <row r="120" spans="1:23" ht="15.9" hidden="1" customHeight="1" x14ac:dyDescent="0.2">
      <c r="A120" s="372">
        <v>117</v>
      </c>
      <c r="B120" s="57"/>
      <c r="C120" s="58"/>
      <c r="D120" s="124"/>
      <c r="E120" s="125">
        <f t="shared" si="26"/>
        <v>0</v>
      </c>
      <c r="F120" s="119">
        <f t="shared" si="27"/>
        <v>96</v>
      </c>
      <c r="G120" s="120"/>
      <c r="H120" s="121"/>
      <c r="I120" s="122" t="str">
        <f t="shared" si="37"/>
        <v/>
      </c>
      <c r="J120" s="121"/>
      <c r="K120" s="122" t="str">
        <f t="shared" si="38"/>
        <v/>
      </c>
      <c r="L120" s="121"/>
      <c r="M120" s="122" t="str">
        <f t="shared" si="39"/>
        <v/>
      </c>
      <c r="N120" s="121"/>
      <c r="O120" s="122" t="str">
        <f t="shared" si="40"/>
        <v/>
      </c>
      <c r="P120" s="121"/>
      <c r="Q120" s="122" t="str">
        <f t="shared" si="41"/>
        <v/>
      </c>
      <c r="R120" s="121"/>
      <c r="S120" s="122" t="str">
        <f t="shared" si="36"/>
        <v/>
      </c>
      <c r="T120" s="121"/>
      <c r="U120" s="122" t="str">
        <f t="shared" si="28"/>
        <v/>
      </c>
      <c r="V120" s="121"/>
      <c r="W120" s="122" t="str">
        <f t="shared" si="42"/>
        <v/>
      </c>
    </row>
    <row r="121" spans="1:23" ht="15.9" hidden="1" customHeight="1" x14ac:dyDescent="0.2">
      <c r="A121" s="371">
        <v>118</v>
      </c>
      <c r="B121" s="57"/>
      <c r="C121" s="58"/>
      <c r="D121" s="124"/>
      <c r="E121" s="125">
        <f t="shared" si="26"/>
        <v>0</v>
      </c>
      <c r="F121" s="119">
        <f t="shared" si="27"/>
        <v>96</v>
      </c>
      <c r="G121" s="120"/>
      <c r="H121" s="121"/>
      <c r="I121" s="122" t="str">
        <f t="shared" si="37"/>
        <v/>
      </c>
      <c r="J121" s="121"/>
      <c r="K121" s="122" t="str">
        <f t="shared" si="38"/>
        <v/>
      </c>
      <c r="L121" s="121"/>
      <c r="M121" s="122" t="str">
        <f t="shared" si="39"/>
        <v/>
      </c>
      <c r="N121" s="121"/>
      <c r="O121" s="122" t="str">
        <f t="shared" si="40"/>
        <v/>
      </c>
      <c r="P121" s="121"/>
      <c r="Q121" s="122" t="str">
        <f t="shared" si="41"/>
        <v/>
      </c>
      <c r="R121" s="121"/>
      <c r="S121" s="122" t="str">
        <f t="shared" si="36"/>
        <v/>
      </c>
      <c r="T121" s="121"/>
      <c r="U121" s="122" t="str">
        <f t="shared" si="28"/>
        <v/>
      </c>
      <c r="V121" s="121"/>
      <c r="W121" s="122" t="str">
        <f t="shared" si="42"/>
        <v/>
      </c>
    </row>
    <row r="122" spans="1:23" ht="15.9" hidden="1" customHeight="1" x14ac:dyDescent="0.2">
      <c r="A122" s="372">
        <v>119</v>
      </c>
      <c r="B122" s="57"/>
      <c r="C122" s="58"/>
      <c r="D122" s="124"/>
      <c r="E122" s="125">
        <f t="shared" si="26"/>
        <v>0</v>
      </c>
      <c r="F122" s="119">
        <f t="shared" si="27"/>
        <v>96</v>
      </c>
      <c r="G122" s="120"/>
      <c r="H122" s="121"/>
      <c r="I122" s="122" t="str">
        <f t="shared" si="37"/>
        <v/>
      </c>
      <c r="J122" s="121"/>
      <c r="K122" s="122" t="str">
        <f t="shared" si="38"/>
        <v/>
      </c>
      <c r="L122" s="121"/>
      <c r="M122" s="122" t="str">
        <f t="shared" si="39"/>
        <v/>
      </c>
      <c r="N122" s="121"/>
      <c r="O122" s="122" t="str">
        <f t="shared" si="40"/>
        <v/>
      </c>
      <c r="P122" s="121"/>
      <c r="Q122" s="122" t="str">
        <f t="shared" si="41"/>
        <v/>
      </c>
      <c r="R122" s="121"/>
      <c r="S122" s="122" t="str">
        <f t="shared" si="36"/>
        <v/>
      </c>
      <c r="T122" s="121"/>
      <c r="U122" s="122" t="str">
        <f t="shared" si="28"/>
        <v/>
      </c>
      <c r="V122" s="121"/>
      <c r="W122" s="122" t="str">
        <f t="shared" si="42"/>
        <v/>
      </c>
    </row>
    <row r="123" spans="1:23" ht="15.9" hidden="1" customHeight="1" x14ac:dyDescent="0.2">
      <c r="A123" s="372">
        <v>120</v>
      </c>
      <c r="B123" s="57"/>
      <c r="C123" s="58"/>
      <c r="D123" s="124"/>
      <c r="E123" s="125">
        <f t="shared" si="26"/>
        <v>0</v>
      </c>
      <c r="F123" s="119">
        <f t="shared" si="27"/>
        <v>96</v>
      </c>
      <c r="G123" s="120"/>
      <c r="H123" s="121"/>
      <c r="I123" s="122"/>
      <c r="J123" s="121"/>
      <c r="K123" s="122" t="str">
        <f t="shared" si="38"/>
        <v/>
      </c>
      <c r="L123" s="121"/>
      <c r="M123" s="122"/>
      <c r="N123" s="121"/>
      <c r="O123" s="122"/>
      <c r="P123" s="121"/>
      <c r="Q123" s="122"/>
      <c r="R123" s="121"/>
      <c r="S123" s="122"/>
      <c r="T123" s="121"/>
      <c r="U123" s="122" t="str">
        <f t="shared" si="28"/>
        <v/>
      </c>
      <c r="V123" s="121"/>
      <c r="W123" s="122"/>
    </row>
    <row r="124" spans="1:23" ht="15.9" hidden="1" customHeight="1" x14ac:dyDescent="0.2">
      <c r="A124" s="371">
        <v>121</v>
      </c>
      <c r="B124" s="57"/>
      <c r="C124" s="58"/>
      <c r="D124" s="124"/>
      <c r="E124" s="125">
        <f t="shared" si="26"/>
        <v>0</v>
      </c>
      <c r="F124" s="119">
        <f t="shared" si="27"/>
        <v>96</v>
      </c>
      <c r="G124" s="120"/>
      <c r="H124" s="121"/>
      <c r="I124" s="122"/>
      <c r="J124" s="121"/>
      <c r="K124" s="122" t="str">
        <f t="shared" si="38"/>
        <v/>
      </c>
      <c r="L124" s="121"/>
      <c r="M124" s="122"/>
      <c r="N124" s="121"/>
      <c r="O124" s="122"/>
      <c r="P124" s="121"/>
      <c r="Q124" s="122"/>
      <c r="R124" s="121"/>
      <c r="S124" s="122"/>
      <c r="T124" s="121"/>
      <c r="U124" s="122" t="str">
        <f t="shared" si="28"/>
        <v/>
      </c>
      <c r="V124" s="121"/>
      <c r="W124" s="122"/>
    </row>
    <row r="125" spans="1:23" ht="15.9" hidden="1" customHeight="1" x14ac:dyDescent="0.2">
      <c r="A125" s="372">
        <v>122</v>
      </c>
      <c r="B125" s="57"/>
      <c r="C125" s="58"/>
      <c r="D125" s="124"/>
      <c r="E125" s="125">
        <f t="shared" si="26"/>
        <v>0</v>
      </c>
      <c r="F125" s="119">
        <f t="shared" si="27"/>
        <v>96</v>
      </c>
      <c r="G125" s="120"/>
      <c r="H125" s="121"/>
      <c r="I125" s="122" t="str">
        <f>IF(H125="","",VLOOKUP(H125,H$166:I$180,2))</f>
        <v/>
      </c>
      <c r="J125" s="121"/>
      <c r="K125" s="122" t="str">
        <f t="shared" si="38"/>
        <v/>
      </c>
      <c r="L125" s="121"/>
      <c r="M125" s="122" t="str">
        <f>IF(L125="","",VLOOKUP(L125,L$166:M$180,2))</f>
        <v/>
      </c>
      <c r="N125" s="121"/>
      <c r="O125" s="122" t="str">
        <f>IF(N125="","",VLOOKUP(N125,N$166:O$180,2))</f>
        <v/>
      </c>
      <c r="P125" s="121"/>
      <c r="Q125" s="122" t="str">
        <f>IF(P125="","",VLOOKUP(P125,P$166:Q$180,2))</f>
        <v/>
      </c>
      <c r="R125" s="121"/>
      <c r="S125" s="122" t="str">
        <f>IF(R125="","",VLOOKUP(R125,R$166:S$180,2))</f>
        <v/>
      </c>
      <c r="T125" s="121"/>
      <c r="U125" s="122" t="str">
        <f t="shared" si="28"/>
        <v/>
      </c>
      <c r="V125" s="121"/>
      <c r="W125" s="122" t="str">
        <f>IF(V125="","",VLOOKUP(V125,V$166:W$180,2))</f>
        <v/>
      </c>
    </row>
    <row r="126" spans="1:23" ht="15.9" hidden="1" customHeight="1" x14ac:dyDescent="0.2">
      <c r="A126" s="372">
        <v>123</v>
      </c>
      <c r="B126" s="57"/>
      <c r="C126" s="58"/>
      <c r="D126" s="124"/>
      <c r="E126" s="125">
        <f t="shared" si="26"/>
        <v>0</v>
      </c>
      <c r="F126" s="119">
        <f t="shared" si="27"/>
        <v>96</v>
      </c>
      <c r="G126" s="120"/>
      <c r="H126" s="121"/>
      <c r="I126" s="122" t="str">
        <f>IF(H126="","",VLOOKUP(H126,H$166:I$180,2))</f>
        <v/>
      </c>
      <c r="J126" s="121"/>
      <c r="K126" s="122" t="str">
        <f t="shared" si="38"/>
        <v/>
      </c>
      <c r="L126" s="121"/>
      <c r="M126" s="122" t="str">
        <f>IF(L126="","",VLOOKUP(L126,L$166:M$180,2))</f>
        <v/>
      </c>
      <c r="N126" s="121"/>
      <c r="O126" s="122" t="str">
        <f>IF(N126="","",VLOOKUP(N126,N$166:O$180,2))</f>
        <v/>
      </c>
      <c r="P126" s="121"/>
      <c r="Q126" s="122" t="str">
        <f>IF(P126="","",VLOOKUP(P126,P$166:Q$180,2))</f>
        <v/>
      </c>
      <c r="R126" s="121"/>
      <c r="S126" s="122" t="str">
        <f>IF(R126="","",VLOOKUP(R126,R$166:S$180,2))</f>
        <v/>
      </c>
      <c r="T126" s="121"/>
      <c r="U126" s="122" t="str">
        <f t="shared" si="28"/>
        <v/>
      </c>
      <c r="V126" s="121"/>
      <c r="W126" s="122" t="str">
        <f>IF(V126="","",VLOOKUP(V126,V$166:W$180,2))</f>
        <v/>
      </c>
    </row>
    <row r="127" spans="1:23" ht="15.9" hidden="1" customHeight="1" x14ac:dyDescent="0.2">
      <c r="A127" s="371">
        <v>124</v>
      </c>
      <c r="B127" s="57"/>
      <c r="C127" s="58"/>
      <c r="D127" s="124"/>
      <c r="E127" s="125">
        <f t="shared" si="26"/>
        <v>0</v>
      </c>
      <c r="F127" s="119">
        <f t="shared" si="27"/>
        <v>96</v>
      </c>
      <c r="G127" s="120"/>
      <c r="H127" s="121"/>
      <c r="I127" s="122" t="str">
        <f>IF(H127="","",VLOOKUP(H127,H$166:I$180,2))</f>
        <v/>
      </c>
      <c r="J127" s="121"/>
      <c r="K127" s="122" t="str">
        <f t="shared" si="38"/>
        <v/>
      </c>
      <c r="L127" s="121"/>
      <c r="M127" s="122" t="str">
        <f>IF(L127="","",VLOOKUP(L127,L$166:M$180,2))</f>
        <v/>
      </c>
      <c r="N127" s="121"/>
      <c r="O127" s="122" t="str">
        <f>IF(N127="","",VLOOKUP(N127,N$166:O$180,2))</f>
        <v/>
      </c>
      <c r="P127" s="121"/>
      <c r="Q127" s="122" t="str">
        <f>IF(P127="","",VLOOKUP(P127,P$166:Q$180,2))</f>
        <v/>
      </c>
      <c r="R127" s="121"/>
      <c r="S127" s="122" t="str">
        <f>IF(R127="","",VLOOKUP(R127,R$166:S$180,2))</f>
        <v/>
      </c>
      <c r="T127" s="121"/>
      <c r="U127" s="122" t="str">
        <f t="shared" si="28"/>
        <v/>
      </c>
      <c r="V127" s="121"/>
      <c r="W127" s="122" t="str">
        <f>IF(V127="","",VLOOKUP(V127,V$166:W$180,2))</f>
        <v/>
      </c>
    </row>
    <row r="128" spans="1:23" ht="15.9" hidden="1" customHeight="1" x14ac:dyDescent="0.2">
      <c r="A128" s="372">
        <v>125</v>
      </c>
      <c r="B128" s="57"/>
      <c r="C128" s="58"/>
      <c r="D128" s="124"/>
      <c r="E128" s="125">
        <f t="shared" si="26"/>
        <v>0</v>
      </c>
      <c r="F128" s="119">
        <f t="shared" si="27"/>
        <v>96</v>
      </c>
      <c r="G128" s="120"/>
      <c r="H128" s="121"/>
      <c r="I128" s="122" t="str">
        <f>IF(H128="","",VLOOKUP(H128,H$166:I$180,2))</f>
        <v/>
      </c>
      <c r="J128" s="121"/>
      <c r="K128" s="122" t="str">
        <f t="shared" si="38"/>
        <v/>
      </c>
      <c r="L128" s="121"/>
      <c r="M128" s="122" t="str">
        <f>IF(L128="","",VLOOKUP(L128,L$166:M$180,2))</f>
        <v/>
      </c>
      <c r="N128" s="121"/>
      <c r="O128" s="122" t="str">
        <f>IF(N128="","",VLOOKUP(N128,N$166:O$180,2))</f>
        <v/>
      </c>
      <c r="P128" s="121"/>
      <c r="Q128" s="122" t="str">
        <f>IF(P128="","",VLOOKUP(P128,P$166:Q$180,2))</f>
        <v/>
      </c>
      <c r="R128" s="121"/>
      <c r="S128" s="122" t="str">
        <f>IF(R128="","",VLOOKUP(R128,R$166:S$180,2))</f>
        <v/>
      </c>
      <c r="T128" s="121"/>
      <c r="U128" s="122" t="str">
        <f t="shared" si="28"/>
        <v/>
      </c>
      <c r="V128" s="121"/>
      <c r="W128" s="122" t="str">
        <f>IF(V128="","",VLOOKUP(V128,V$166:W$180,2))</f>
        <v/>
      </c>
    </row>
    <row r="129" spans="1:23" ht="15.9" hidden="1" customHeight="1" x14ac:dyDescent="0.2">
      <c r="A129" s="372">
        <v>126</v>
      </c>
      <c r="B129" s="57"/>
      <c r="C129" s="58"/>
      <c r="D129" s="124"/>
      <c r="E129" s="125">
        <f t="shared" si="26"/>
        <v>0</v>
      </c>
      <c r="F129" s="119">
        <f t="shared" si="27"/>
        <v>96</v>
      </c>
      <c r="G129" s="120"/>
      <c r="H129" s="121"/>
      <c r="I129" s="122" t="str">
        <f>IF(H129="","",VLOOKUP(H129,H$166:I$180,2))</f>
        <v/>
      </c>
      <c r="J129" s="121"/>
      <c r="K129" s="122" t="str">
        <f t="shared" si="38"/>
        <v/>
      </c>
      <c r="L129" s="121"/>
      <c r="M129" s="122" t="str">
        <f>IF(L129="","",VLOOKUP(L129,L$166:M$180,2))</f>
        <v/>
      </c>
      <c r="N129" s="121"/>
      <c r="O129" s="122" t="str">
        <f>IF(N129="","",VLOOKUP(N129,N$166:O$180,2))</f>
        <v/>
      </c>
      <c r="P129" s="121"/>
      <c r="Q129" s="122" t="str">
        <f>IF(P129="","",VLOOKUP(P129,P$166:Q$180,2))</f>
        <v/>
      </c>
      <c r="R129" s="121"/>
      <c r="S129" s="122" t="str">
        <f>IF(R129="","",VLOOKUP(R129,R$166:S$180,2))</f>
        <v/>
      </c>
      <c r="T129" s="121"/>
      <c r="U129" s="122" t="str">
        <f t="shared" si="28"/>
        <v/>
      </c>
      <c r="V129" s="121"/>
      <c r="W129" s="122" t="str">
        <f>IF(V129="","",VLOOKUP(V129,V$166:W$180,2))</f>
        <v/>
      </c>
    </row>
    <row r="130" spans="1:23" ht="15.9" hidden="1" customHeight="1" x14ac:dyDescent="0.2">
      <c r="A130" s="371">
        <v>127</v>
      </c>
      <c r="B130" s="57"/>
      <c r="C130" s="58"/>
      <c r="D130" s="124"/>
      <c r="E130" s="125">
        <f t="shared" si="26"/>
        <v>0</v>
      </c>
      <c r="F130" s="119">
        <f t="shared" si="27"/>
        <v>96</v>
      </c>
      <c r="G130" s="120"/>
      <c r="H130" s="121"/>
      <c r="I130" s="122"/>
      <c r="J130" s="121"/>
      <c r="K130" s="122" t="str">
        <f t="shared" si="38"/>
        <v/>
      </c>
      <c r="L130" s="121"/>
      <c r="M130" s="122"/>
      <c r="N130" s="121"/>
      <c r="O130" s="122"/>
      <c r="P130" s="121"/>
      <c r="Q130" s="122"/>
      <c r="R130" s="121"/>
      <c r="S130" s="122"/>
      <c r="T130" s="121"/>
      <c r="U130" s="122" t="str">
        <f t="shared" si="28"/>
        <v/>
      </c>
      <c r="V130" s="121"/>
      <c r="W130" s="122"/>
    </row>
    <row r="131" spans="1:23" ht="15.9" hidden="1" customHeight="1" x14ac:dyDescent="0.2">
      <c r="A131" s="372">
        <v>128</v>
      </c>
      <c r="B131" s="57"/>
      <c r="C131" s="58"/>
      <c r="D131" s="124"/>
      <c r="E131" s="125">
        <f t="shared" si="26"/>
        <v>0</v>
      </c>
      <c r="F131" s="119">
        <f t="shared" si="27"/>
        <v>96</v>
      </c>
      <c r="G131" s="120"/>
      <c r="H131" s="121"/>
      <c r="I131" s="122"/>
      <c r="J131" s="121"/>
      <c r="K131" s="122" t="str">
        <f t="shared" si="38"/>
        <v/>
      </c>
      <c r="L131" s="121"/>
      <c r="M131" s="122"/>
      <c r="N131" s="121"/>
      <c r="O131" s="122"/>
      <c r="P131" s="121"/>
      <c r="Q131" s="122"/>
      <c r="R131" s="121"/>
      <c r="S131" s="122"/>
      <c r="T131" s="121"/>
      <c r="U131" s="122" t="str">
        <f t="shared" si="28"/>
        <v/>
      </c>
      <c r="V131" s="121"/>
      <c r="W131" s="122"/>
    </row>
    <row r="132" spans="1:23" ht="15.9" hidden="1" customHeight="1" x14ac:dyDescent="0.2">
      <c r="A132" s="372">
        <v>129</v>
      </c>
      <c r="B132" s="57"/>
      <c r="C132" s="58"/>
      <c r="D132" s="124"/>
      <c r="E132" s="125">
        <f t="shared" ref="E132:E163" si="43">SUM(G132,I132,K132,M132,O132,Q132,U132,W132,S132,)</f>
        <v>0</v>
      </c>
      <c r="F132" s="119">
        <f t="shared" ref="F132:F163" si="44">RANK(E132,$E$4:$E$163,0)</f>
        <v>96</v>
      </c>
      <c r="G132" s="120"/>
      <c r="H132" s="121"/>
      <c r="I132" s="122" t="str">
        <f t="shared" ref="I132:I163" si="45">IF(H132="","",VLOOKUP(H132,H$166:I$180,2))</f>
        <v/>
      </c>
      <c r="J132" s="121"/>
      <c r="K132" s="122" t="str">
        <f t="shared" si="38"/>
        <v/>
      </c>
      <c r="L132" s="121"/>
      <c r="M132" s="122" t="str">
        <f t="shared" ref="M132:M163" si="46">IF(L132="","",VLOOKUP(L132,L$166:M$180,2))</f>
        <v/>
      </c>
      <c r="N132" s="121"/>
      <c r="O132" s="122" t="str">
        <f t="shared" ref="O132:O163" si="47">IF(N132="","",VLOOKUP(N132,N$166:O$180,2))</f>
        <v/>
      </c>
      <c r="P132" s="121"/>
      <c r="Q132" s="122" t="str">
        <f t="shared" ref="Q132:Q163" si="48">IF(P132="","",VLOOKUP(P132,P$166:Q$180,2))</f>
        <v/>
      </c>
      <c r="R132" s="121"/>
      <c r="S132" s="122" t="str">
        <f t="shared" ref="S132:S163" si="49">IF(R132="","",VLOOKUP(R132,R$166:S$180,2))</f>
        <v/>
      </c>
      <c r="T132" s="121"/>
      <c r="U132" s="122" t="str">
        <f t="shared" ref="U132:U163" si="50">IF(T132="","",VLOOKUP(T132,T$166:U$180,2))</f>
        <v/>
      </c>
      <c r="V132" s="121"/>
      <c r="W132" s="122" t="str">
        <f t="shared" ref="W132:W163" si="51">IF(V132="","",VLOOKUP(V132,V$166:W$180,2))</f>
        <v/>
      </c>
    </row>
    <row r="133" spans="1:23" ht="15.9" hidden="1" customHeight="1" x14ac:dyDescent="0.2">
      <c r="A133" s="371">
        <v>130</v>
      </c>
      <c r="B133" s="57"/>
      <c r="C133" s="58"/>
      <c r="D133" s="124"/>
      <c r="E133" s="125">
        <f t="shared" si="43"/>
        <v>0</v>
      </c>
      <c r="F133" s="119">
        <f t="shared" si="44"/>
        <v>96</v>
      </c>
      <c r="G133" s="120"/>
      <c r="H133" s="121"/>
      <c r="I133" s="122" t="str">
        <f t="shared" si="45"/>
        <v/>
      </c>
      <c r="J133" s="121"/>
      <c r="K133" s="122" t="str">
        <f t="shared" si="38"/>
        <v/>
      </c>
      <c r="L133" s="121"/>
      <c r="M133" s="122" t="str">
        <f t="shared" si="46"/>
        <v/>
      </c>
      <c r="N133" s="121"/>
      <c r="O133" s="122" t="str">
        <f t="shared" si="47"/>
        <v/>
      </c>
      <c r="P133" s="121"/>
      <c r="Q133" s="122" t="str">
        <f t="shared" si="48"/>
        <v/>
      </c>
      <c r="R133" s="121"/>
      <c r="S133" s="122" t="str">
        <f t="shared" si="49"/>
        <v/>
      </c>
      <c r="T133" s="121"/>
      <c r="U133" s="122" t="str">
        <f t="shared" si="50"/>
        <v/>
      </c>
      <c r="V133" s="121"/>
      <c r="W133" s="122" t="str">
        <f t="shared" si="51"/>
        <v/>
      </c>
    </row>
    <row r="134" spans="1:23" ht="15.9" hidden="1" customHeight="1" x14ac:dyDescent="0.2">
      <c r="A134" s="372">
        <v>131</v>
      </c>
      <c r="B134" s="57"/>
      <c r="C134" s="58"/>
      <c r="D134" s="124"/>
      <c r="E134" s="125">
        <f t="shared" si="43"/>
        <v>0</v>
      </c>
      <c r="F134" s="119">
        <f t="shared" si="44"/>
        <v>96</v>
      </c>
      <c r="G134" s="120"/>
      <c r="H134" s="121"/>
      <c r="I134" s="122" t="str">
        <f t="shared" si="45"/>
        <v/>
      </c>
      <c r="J134" s="121"/>
      <c r="K134" s="122" t="str">
        <f t="shared" si="38"/>
        <v/>
      </c>
      <c r="L134" s="121"/>
      <c r="M134" s="122" t="str">
        <f t="shared" si="46"/>
        <v/>
      </c>
      <c r="N134" s="121"/>
      <c r="O134" s="122" t="str">
        <f t="shared" si="47"/>
        <v/>
      </c>
      <c r="P134" s="121"/>
      <c r="Q134" s="122" t="str">
        <f t="shared" si="48"/>
        <v/>
      </c>
      <c r="R134" s="121"/>
      <c r="S134" s="122" t="str">
        <f t="shared" si="49"/>
        <v/>
      </c>
      <c r="T134" s="121"/>
      <c r="U134" s="122" t="str">
        <f t="shared" si="50"/>
        <v/>
      </c>
      <c r="V134" s="121"/>
      <c r="W134" s="122" t="str">
        <f t="shared" si="51"/>
        <v/>
      </c>
    </row>
    <row r="135" spans="1:23" ht="15.9" hidden="1" customHeight="1" x14ac:dyDescent="0.2">
      <c r="A135" s="372">
        <v>132</v>
      </c>
      <c r="B135" s="57"/>
      <c r="C135" s="58"/>
      <c r="D135" s="124"/>
      <c r="E135" s="125">
        <f t="shared" si="43"/>
        <v>0</v>
      </c>
      <c r="F135" s="119">
        <f t="shared" si="44"/>
        <v>96</v>
      </c>
      <c r="G135" s="120"/>
      <c r="H135" s="121"/>
      <c r="I135" s="122" t="str">
        <f t="shared" si="45"/>
        <v/>
      </c>
      <c r="J135" s="121"/>
      <c r="K135" s="122" t="str">
        <f t="shared" si="38"/>
        <v/>
      </c>
      <c r="L135" s="121"/>
      <c r="M135" s="122" t="str">
        <f t="shared" si="46"/>
        <v/>
      </c>
      <c r="N135" s="121"/>
      <c r="O135" s="122" t="str">
        <f t="shared" si="47"/>
        <v/>
      </c>
      <c r="P135" s="121"/>
      <c r="Q135" s="122" t="str">
        <f t="shared" si="48"/>
        <v/>
      </c>
      <c r="R135" s="121"/>
      <c r="S135" s="122" t="str">
        <f t="shared" si="49"/>
        <v/>
      </c>
      <c r="T135" s="121"/>
      <c r="U135" s="122" t="str">
        <f t="shared" si="50"/>
        <v/>
      </c>
      <c r="V135" s="121"/>
      <c r="W135" s="122" t="str">
        <f t="shared" si="51"/>
        <v/>
      </c>
    </row>
    <row r="136" spans="1:23" ht="15.9" hidden="1" customHeight="1" x14ac:dyDescent="0.2">
      <c r="A136" s="371">
        <v>133</v>
      </c>
      <c r="B136" s="57"/>
      <c r="C136" s="58"/>
      <c r="D136" s="124"/>
      <c r="E136" s="125">
        <f t="shared" si="43"/>
        <v>0</v>
      </c>
      <c r="F136" s="119">
        <f t="shared" si="44"/>
        <v>96</v>
      </c>
      <c r="G136" s="120"/>
      <c r="H136" s="121"/>
      <c r="I136" s="122" t="str">
        <f t="shared" si="45"/>
        <v/>
      </c>
      <c r="J136" s="121"/>
      <c r="K136" s="122" t="str">
        <f t="shared" si="38"/>
        <v/>
      </c>
      <c r="L136" s="121"/>
      <c r="M136" s="122" t="str">
        <f t="shared" si="46"/>
        <v/>
      </c>
      <c r="N136" s="121"/>
      <c r="O136" s="122" t="str">
        <f t="shared" si="47"/>
        <v/>
      </c>
      <c r="P136" s="121"/>
      <c r="Q136" s="122" t="str">
        <f t="shared" si="48"/>
        <v/>
      </c>
      <c r="R136" s="121"/>
      <c r="S136" s="122" t="str">
        <f t="shared" si="49"/>
        <v/>
      </c>
      <c r="T136" s="121"/>
      <c r="U136" s="122" t="str">
        <f t="shared" si="50"/>
        <v/>
      </c>
      <c r="V136" s="121"/>
      <c r="W136" s="122" t="str">
        <f t="shared" si="51"/>
        <v/>
      </c>
    </row>
    <row r="137" spans="1:23" ht="15.9" hidden="1" customHeight="1" x14ac:dyDescent="0.2">
      <c r="A137" s="372">
        <v>134</v>
      </c>
      <c r="B137" s="57"/>
      <c r="C137" s="58"/>
      <c r="D137" s="124"/>
      <c r="E137" s="125">
        <f t="shared" si="43"/>
        <v>0</v>
      </c>
      <c r="F137" s="119">
        <f t="shared" si="44"/>
        <v>96</v>
      </c>
      <c r="G137" s="120"/>
      <c r="H137" s="121"/>
      <c r="I137" s="122" t="str">
        <f t="shared" si="45"/>
        <v/>
      </c>
      <c r="J137" s="121"/>
      <c r="K137" s="122" t="str">
        <f t="shared" si="38"/>
        <v/>
      </c>
      <c r="L137" s="121"/>
      <c r="M137" s="122" t="str">
        <f t="shared" si="46"/>
        <v/>
      </c>
      <c r="N137" s="121"/>
      <c r="O137" s="122" t="str">
        <f t="shared" si="47"/>
        <v/>
      </c>
      <c r="P137" s="121"/>
      <c r="Q137" s="122" t="str">
        <f t="shared" si="48"/>
        <v/>
      </c>
      <c r="R137" s="121"/>
      <c r="S137" s="122" t="str">
        <f t="shared" si="49"/>
        <v/>
      </c>
      <c r="T137" s="121"/>
      <c r="U137" s="122" t="str">
        <f t="shared" si="50"/>
        <v/>
      </c>
      <c r="V137" s="121"/>
      <c r="W137" s="122" t="str">
        <f t="shared" si="51"/>
        <v/>
      </c>
    </row>
    <row r="138" spans="1:23" ht="15.9" hidden="1" customHeight="1" x14ac:dyDescent="0.2">
      <c r="A138" s="372">
        <v>135</v>
      </c>
      <c r="B138" s="54"/>
      <c r="C138" s="58"/>
      <c r="D138" s="124"/>
      <c r="E138" s="125">
        <f t="shared" si="43"/>
        <v>0</v>
      </c>
      <c r="F138" s="119">
        <f t="shared" si="44"/>
        <v>96</v>
      </c>
      <c r="G138" s="120"/>
      <c r="H138" s="121"/>
      <c r="I138" s="122" t="str">
        <f t="shared" si="45"/>
        <v/>
      </c>
      <c r="J138" s="121"/>
      <c r="K138" s="122" t="str">
        <f t="shared" si="38"/>
        <v/>
      </c>
      <c r="L138" s="121"/>
      <c r="M138" s="122" t="str">
        <f t="shared" si="46"/>
        <v/>
      </c>
      <c r="N138" s="121"/>
      <c r="O138" s="122" t="str">
        <f t="shared" si="47"/>
        <v/>
      </c>
      <c r="P138" s="121"/>
      <c r="Q138" s="122" t="str">
        <f t="shared" si="48"/>
        <v/>
      </c>
      <c r="R138" s="121"/>
      <c r="S138" s="122" t="str">
        <f t="shared" si="49"/>
        <v/>
      </c>
      <c r="T138" s="121"/>
      <c r="U138" s="122" t="str">
        <f t="shared" si="50"/>
        <v/>
      </c>
      <c r="V138" s="121"/>
      <c r="W138" s="122" t="str">
        <f t="shared" si="51"/>
        <v/>
      </c>
    </row>
    <row r="139" spans="1:23" ht="15.9" hidden="1" customHeight="1" x14ac:dyDescent="0.2">
      <c r="A139" s="371">
        <v>136</v>
      </c>
      <c r="B139" s="57"/>
      <c r="C139" s="58"/>
      <c r="D139" s="124"/>
      <c r="E139" s="125">
        <f t="shared" si="43"/>
        <v>0</v>
      </c>
      <c r="F139" s="119">
        <f t="shared" si="44"/>
        <v>96</v>
      </c>
      <c r="G139" s="120"/>
      <c r="H139" s="121"/>
      <c r="I139" s="122" t="str">
        <f t="shared" si="45"/>
        <v/>
      </c>
      <c r="J139" s="121"/>
      <c r="K139" s="122" t="str">
        <f t="shared" si="38"/>
        <v/>
      </c>
      <c r="L139" s="121"/>
      <c r="M139" s="122" t="str">
        <f t="shared" si="46"/>
        <v/>
      </c>
      <c r="N139" s="121"/>
      <c r="O139" s="122" t="str">
        <f t="shared" si="47"/>
        <v/>
      </c>
      <c r="P139" s="121"/>
      <c r="Q139" s="122" t="str">
        <f t="shared" si="48"/>
        <v/>
      </c>
      <c r="R139" s="121"/>
      <c r="S139" s="122" t="str">
        <f t="shared" si="49"/>
        <v/>
      </c>
      <c r="T139" s="121"/>
      <c r="U139" s="122" t="str">
        <f t="shared" si="50"/>
        <v/>
      </c>
      <c r="V139" s="121"/>
      <c r="W139" s="122" t="str">
        <f t="shared" si="51"/>
        <v/>
      </c>
    </row>
    <row r="140" spans="1:23" ht="15.9" hidden="1" customHeight="1" x14ac:dyDescent="0.2">
      <c r="A140" s="372">
        <v>137</v>
      </c>
      <c r="B140" s="57"/>
      <c r="C140" s="58"/>
      <c r="D140" s="124"/>
      <c r="E140" s="125">
        <f t="shared" si="43"/>
        <v>0</v>
      </c>
      <c r="F140" s="119">
        <f t="shared" si="44"/>
        <v>96</v>
      </c>
      <c r="G140" s="120"/>
      <c r="H140" s="121"/>
      <c r="I140" s="122" t="str">
        <f t="shared" si="45"/>
        <v/>
      </c>
      <c r="J140" s="121"/>
      <c r="K140" s="122" t="str">
        <f t="shared" si="38"/>
        <v/>
      </c>
      <c r="L140" s="121"/>
      <c r="M140" s="122" t="str">
        <f t="shared" si="46"/>
        <v/>
      </c>
      <c r="N140" s="121"/>
      <c r="O140" s="122" t="str">
        <f t="shared" si="47"/>
        <v/>
      </c>
      <c r="P140" s="121"/>
      <c r="Q140" s="122" t="str">
        <f t="shared" si="48"/>
        <v/>
      </c>
      <c r="R140" s="121"/>
      <c r="S140" s="122" t="str">
        <f t="shared" si="49"/>
        <v/>
      </c>
      <c r="T140" s="121"/>
      <c r="U140" s="122" t="str">
        <f t="shared" si="50"/>
        <v/>
      </c>
      <c r="V140" s="121"/>
      <c r="W140" s="122" t="str">
        <f t="shared" si="51"/>
        <v/>
      </c>
    </row>
    <row r="141" spans="1:23" ht="15.9" hidden="1" customHeight="1" x14ac:dyDescent="0.2">
      <c r="A141" s="372">
        <v>138</v>
      </c>
      <c r="B141" s="57"/>
      <c r="C141" s="58"/>
      <c r="D141" s="124"/>
      <c r="E141" s="125">
        <f t="shared" si="43"/>
        <v>0</v>
      </c>
      <c r="F141" s="119">
        <f t="shared" si="44"/>
        <v>96</v>
      </c>
      <c r="G141" s="120"/>
      <c r="H141" s="121"/>
      <c r="I141" s="122" t="str">
        <f t="shared" si="45"/>
        <v/>
      </c>
      <c r="J141" s="121"/>
      <c r="K141" s="122" t="str">
        <f t="shared" si="38"/>
        <v/>
      </c>
      <c r="L141" s="121"/>
      <c r="M141" s="122" t="str">
        <f t="shared" si="46"/>
        <v/>
      </c>
      <c r="N141" s="121"/>
      <c r="O141" s="122" t="str">
        <f t="shared" si="47"/>
        <v/>
      </c>
      <c r="P141" s="121"/>
      <c r="Q141" s="122" t="str">
        <f t="shared" si="48"/>
        <v/>
      </c>
      <c r="R141" s="121"/>
      <c r="S141" s="122" t="str">
        <f t="shared" si="49"/>
        <v/>
      </c>
      <c r="T141" s="121"/>
      <c r="U141" s="122" t="str">
        <f t="shared" si="50"/>
        <v/>
      </c>
      <c r="V141" s="121"/>
      <c r="W141" s="122" t="str">
        <f t="shared" si="51"/>
        <v/>
      </c>
    </row>
    <row r="142" spans="1:23" ht="15.9" hidden="1" customHeight="1" x14ac:dyDescent="0.2">
      <c r="A142" s="371">
        <v>139</v>
      </c>
      <c r="B142" s="57"/>
      <c r="C142" s="58"/>
      <c r="D142" s="124"/>
      <c r="E142" s="125">
        <f t="shared" si="43"/>
        <v>0</v>
      </c>
      <c r="F142" s="119">
        <f t="shared" si="44"/>
        <v>96</v>
      </c>
      <c r="G142" s="120"/>
      <c r="H142" s="121"/>
      <c r="I142" s="122" t="str">
        <f t="shared" si="45"/>
        <v/>
      </c>
      <c r="J142" s="121"/>
      <c r="K142" s="122" t="str">
        <f t="shared" si="38"/>
        <v/>
      </c>
      <c r="L142" s="121"/>
      <c r="M142" s="122" t="str">
        <f t="shared" si="46"/>
        <v/>
      </c>
      <c r="N142" s="121"/>
      <c r="O142" s="122" t="str">
        <f t="shared" si="47"/>
        <v/>
      </c>
      <c r="P142" s="121"/>
      <c r="Q142" s="122" t="str">
        <f t="shared" si="48"/>
        <v/>
      </c>
      <c r="R142" s="121"/>
      <c r="S142" s="122" t="str">
        <f t="shared" si="49"/>
        <v/>
      </c>
      <c r="T142" s="121"/>
      <c r="U142" s="122" t="str">
        <f t="shared" si="50"/>
        <v/>
      </c>
      <c r="V142" s="121"/>
      <c r="W142" s="122" t="str">
        <f t="shared" si="51"/>
        <v/>
      </c>
    </row>
    <row r="143" spans="1:23" ht="15.9" hidden="1" customHeight="1" x14ac:dyDescent="0.2">
      <c r="A143" s="372">
        <v>140</v>
      </c>
      <c r="B143" s="54"/>
      <c r="C143" s="58"/>
      <c r="D143" s="124"/>
      <c r="E143" s="125">
        <f t="shared" si="43"/>
        <v>0</v>
      </c>
      <c r="F143" s="119">
        <f t="shared" si="44"/>
        <v>96</v>
      </c>
      <c r="G143" s="120"/>
      <c r="H143" s="121"/>
      <c r="I143" s="122" t="str">
        <f t="shared" si="45"/>
        <v/>
      </c>
      <c r="J143" s="121"/>
      <c r="K143" s="122" t="str">
        <f t="shared" si="38"/>
        <v/>
      </c>
      <c r="L143" s="121"/>
      <c r="M143" s="122" t="str">
        <f t="shared" si="46"/>
        <v/>
      </c>
      <c r="N143" s="121"/>
      <c r="O143" s="122" t="str">
        <f t="shared" si="47"/>
        <v/>
      </c>
      <c r="P143" s="121"/>
      <c r="Q143" s="122" t="str">
        <f t="shared" si="48"/>
        <v/>
      </c>
      <c r="R143" s="121"/>
      <c r="S143" s="122" t="str">
        <f t="shared" si="49"/>
        <v/>
      </c>
      <c r="T143" s="121"/>
      <c r="U143" s="122" t="str">
        <f t="shared" si="50"/>
        <v/>
      </c>
      <c r="V143" s="121"/>
      <c r="W143" s="122" t="str">
        <f t="shared" si="51"/>
        <v/>
      </c>
    </row>
    <row r="144" spans="1:23" ht="15.9" hidden="1" customHeight="1" x14ac:dyDescent="0.2">
      <c r="A144" s="372">
        <v>141</v>
      </c>
      <c r="B144" s="54"/>
      <c r="C144" s="58"/>
      <c r="D144" s="124"/>
      <c r="E144" s="125">
        <f t="shared" si="43"/>
        <v>0</v>
      </c>
      <c r="F144" s="119">
        <f t="shared" si="44"/>
        <v>96</v>
      </c>
      <c r="G144" s="120"/>
      <c r="H144" s="121"/>
      <c r="I144" s="122" t="str">
        <f t="shared" si="45"/>
        <v/>
      </c>
      <c r="J144" s="121"/>
      <c r="K144" s="122" t="str">
        <f t="shared" si="38"/>
        <v/>
      </c>
      <c r="L144" s="121"/>
      <c r="M144" s="122" t="str">
        <f t="shared" si="46"/>
        <v/>
      </c>
      <c r="N144" s="121"/>
      <c r="O144" s="122" t="str">
        <f t="shared" si="47"/>
        <v/>
      </c>
      <c r="P144" s="121"/>
      <c r="Q144" s="122" t="str">
        <f t="shared" si="48"/>
        <v/>
      </c>
      <c r="R144" s="121"/>
      <c r="S144" s="122" t="str">
        <f t="shared" si="49"/>
        <v/>
      </c>
      <c r="T144" s="121"/>
      <c r="U144" s="122" t="str">
        <f t="shared" si="50"/>
        <v/>
      </c>
      <c r="V144" s="121"/>
      <c r="W144" s="122" t="str">
        <f t="shared" si="51"/>
        <v/>
      </c>
    </row>
    <row r="145" spans="1:23" ht="15.9" hidden="1" customHeight="1" x14ac:dyDescent="0.2">
      <c r="A145" s="371">
        <v>142</v>
      </c>
      <c r="B145" s="54"/>
      <c r="C145" s="58"/>
      <c r="D145" s="124"/>
      <c r="E145" s="125">
        <f t="shared" si="43"/>
        <v>0</v>
      </c>
      <c r="F145" s="119">
        <f t="shared" si="44"/>
        <v>96</v>
      </c>
      <c r="G145" s="120"/>
      <c r="H145" s="121"/>
      <c r="I145" s="122" t="str">
        <f t="shared" si="45"/>
        <v/>
      </c>
      <c r="J145" s="121"/>
      <c r="K145" s="122" t="str">
        <f t="shared" si="38"/>
        <v/>
      </c>
      <c r="L145" s="121"/>
      <c r="M145" s="122" t="str">
        <f t="shared" si="46"/>
        <v/>
      </c>
      <c r="N145" s="121"/>
      <c r="O145" s="122" t="str">
        <f t="shared" si="47"/>
        <v/>
      </c>
      <c r="P145" s="121"/>
      <c r="Q145" s="122" t="str">
        <f t="shared" si="48"/>
        <v/>
      </c>
      <c r="R145" s="121"/>
      <c r="S145" s="122" t="str">
        <f t="shared" si="49"/>
        <v/>
      </c>
      <c r="T145" s="121"/>
      <c r="U145" s="122" t="str">
        <f t="shared" si="50"/>
        <v/>
      </c>
      <c r="V145" s="121"/>
      <c r="W145" s="122" t="str">
        <f t="shared" si="51"/>
        <v/>
      </c>
    </row>
    <row r="146" spans="1:23" ht="15.9" hidden="1" customHeight="1" x14ac:dyDescent="0.2">
      <c r="A146" s="372">
        <v>143</v>
      </c>
      <c r="B146" s="54"/>
      <c r="C146" s="58"/>
      <c r="D146" s="124"/>
      <c r="E146" s="125">
        <f t="shared" si="43"/>
        <v>0</v>
      </c>
      <c r="F146" s="119">
        <f t="shared" si="44"/>
        <v>96</v>
      </c>
      <c r="G146" s="120"/>
      <c r="H146" s="121"/>
      <c r="I146" s="122" t="str">
        <f t="shared" si="45"/>
        <v/>
      </c>
      <c r="J146" s="121"/>
      <c r="K146" s="122" t="str">
        <f t="shared" si="38"/>
        <v/>
      </c>
      <c r="L146" s="121"/>
      <c r="M146" s="122" t="str">
        <f t="shared" si="46"/>
        <v/>
      </c>
      <c r="N146" s="121"/>
      <c r="O146" s="122" t="str">
        <f t="shared" si="47"/>
        <v/>
      </c>
      <c r="P146" s="121"/>
      <c r="Q146" s="122" t="str">
        <f t="shared" si="48"/>
        <v/>
      </c>
      <c r="R146" s="121"/>
      <c r="S146" s="122" t="str">
        <f t="shared" si="49"/>
        <v/>
      </c>
      <c r="T146" s="121"/>
      <c r="U146" s="122" t="str">
        <f t="shared" si="50"/>
        <v/>
      </c>
      <c r="V146" s="121"/>
      <c r="W146" s="122" t="str">
        <f t="shared" si="51"/>
        <v/>
      </c>
    </row>
    <row r="147" spans="1:23" ht="15.9" hidden="1" customHeight="1" x14ac:dyDescent="0.2">
      <c r="A147" s="372">
        <v>144</v>
      </c>
      <c r="B147" s="54"/>
      <c r="C147" s="58"/>
      <c r="D147" s="124"/>
      <c r="E147" s="125">
        <f t="shared" si="43"/>
        <v>0</v>
      </c>
      <c r="F147" s="119">
        <f t="shared" si="44"/>
        <v>96</v>
      </c>
      <c r="G147" s="120"/>
      <c r="H147" s="121"/>
      <c r="I147" s="122" t="str">
        <f t="shared" si="45"/>
        <v/>
      </c>
      <c r="J147" s="121"/>
      <c r="K147" s="122" t="str">
        <f t="shared" si="38"/>
        <v/>
      </c>
      <c r="L147" s="121"/>
      <c r="M147" s="122" t="str">
        <f t="shared" si="46"/>
        <v/>
      </c>
      <c r="N147" s="121"/>
      <c r="O147" s="122" t="str">
        <f t="shared" si="47"/>
        <v/>
      </c>
      <c r="P147" s="121"/>
      <c r="Q147" s="122" t="str">
        <f t="shared" si="48"/>
        <v/>
      </c>
      <c r="R147" s="121"/>
      <c r="S147" s="122" t="str">
        <f t="shared" si="49"/>
        <v/>
      </c>
      <c r="T147" s="121"/>
      <c r="U147" s="122" t="str">
        <f t="shared" si="50"/>
        <v/>
      </c>
      <c r="V147" s="121"/>
      <c r="W147" s="122" t="str">
        <f t="shared" si="51"/>
        <v/>
      </c>
    </row>
    <row r="148" spans="1:23" ht="15.9" hidden="1" customHeight="1" x14ac:dyDescent="0.2">
      <c r="A148" s="371">
        <v>145</v>
      </c>
      <c r="B148" s="57"/>
      <c r="C148" s="58"/>
      <c r="D148" s="124"/>
      <c r="E148" s="125">
        <f t="shared" si="43"/>
        <v>0</v>
      </c>
      <c r="F148" s="119">
        <f t="shared" si="44"/>
        <v>96</v>
      </c>
      <c r="G148" s="120"/>
      <c r="H148" s="121"/>
      <c r="I148" s="122" t="str">
        <f t="shared" si="45"/>
        <v/>
      </c>
      <c r="J148" s="121"/>
      <c r="K148" s="122" t="str">
        <f t="shared" si="38"/>
        <v/>
      </c>
      <c r="L148" s="121"/>
      <c r="M148" s="122" t="str">
        <f t="shared" si="46"/>
        <v/>
      </c>
      <c r="N148" s="121"/>
      <c r="O148" s="122" t="str">
        <f t="shared" si="47"/>
        <v/>
      </c>
      <c r="P148" s="121"/>
      <c r="Q148" s="122" t="str">
        <f t="shared" si="48"/>
        <v/>
      </c>
      <c r="R148" s="121"/>
      <c r="S148" s="122" t="str">
        <f t="shared" si="49"/>
        <v/>
      </c>
      <c r="T148" s="121"/>
      <c r="U148" s="122" t="str">
        <f t="shared" si="50"/>
        <v/>
      </c>
      <c r="V148" s="121"/>
      <c r="W148" s="122" t="str">
        <f t="shared" si="51"/>
        <v/>
      </c>
    </row>
    <row r="149" spans="1:23" ht="15.9" hidden="1" customHeight="1" x14ac:dyDescent="0.2">
      <c r="A149" s="372">
        <v>146</v>
      </c>
      <c r="B149" s="57"/>
      <c r="C149" s="58"/>
      <c r="D149" s="124"/>
      <c r="E149" s="125">
        <f t="shared" si="43"/>
        <v>0</v>
      </c>
      <c r="F149" s="119">
        <f t="shared" si="44"/>
        <v>96</v>
      </c>
      <c r="G149" s="120"/>
      <c r="H149" s="121"/>
      <c r="I149" s="122" t="str">
        <f t="shared" si="45"/>
        <v/>
      </c>
      <c r="J149" s="121"/>
      <c r="K149" s="122" t="str">
        <f t="shared" si="38"/>
        <v/>
      </c>
      <c r="L149" s="121"/>
      <c r="M149" s="122" t="str">
        <f t="shared" si="46"/>
        <v/>
      </c>
      <c r="N149" s="121"/>
      <c r="O149" s="122" t="str">
        <f t="shared" si="47"/>
        <v/>
      </c>
      <c r="P149" s="121"/>
      <c r="Q149" s="122" t="str">
        <f t="shared" si="48"/>
        <v/>
      </c>
      <c r="R149" s="121"/>
      <c r="S149" s="122" t="str">
        <f t="shared" si="49"/>
        <v/>
      </c>
      <c r="T149" s="121"/>
      <c r="U149" s="122" t="str">
        <f t="shared" si="50"/>
        <v/>
      </c>
      <c r="V149" s="121"/>
      <c r="W149" s="122" t="str">
        <f t="shared" si="51"/>
        <v/>
      </c>
    </row>
    <row r="150" spans="1:23" ht="15.9" hidden="1" customHeight="1" x14ac:dyDescent="0.2">
      <c r="A150" s="372">
        <v>147</v>
      </c>
      <c r="B150" s="57"/>
      <c r="C150" s="58"/>
      <c r="D150" s="124"/>
      <c r="E150" s="125">
        <f t="shared" si="43"/>
        <v>0</v>
      </c>
      <c r="F150" s="119">
        <f t="shared" si="44"/>
        <v>96</v>
      </c>
      <c r="G150" s="120"/>
      <c r="H150" s="121"/>
      <c r="I150" s="122" t="str">
        <f t="shared" si="45"/>
        <v/>
      </c>
      <c r="J150" s="121"/>
      <c r="K150" s="122" t="str">
        <f t="shared" si="38"/>
        <v/>
      </c>
      <c r="L150" s="121"/>
      <c r="M150" s="122" t="str">
        <f t="shared" si="46"/>
        <v/>
      </c>
      <c r="N150" s="121"/>
      <c r="O150" s="122" t="str">
        <f t="shared" si="47"/>
        <v/>
      </c>
      <c r="P150" s="121"/>
      <c r="Q150" s="122" t="str">
        <f t="shared" si="48"/>
        <v/>
      </c>
      <c r="R150" s="121"/>
      <c r="S150" s="122" t="str">
        <f t="shared" si="49"/>
        <v/>
      </c>
      <c r="T150" s="121"/>
      <c r="U150" s="122" t="str">
        <f t="shared" si="50"/>
        <v/>
      </c>
      <c r="V150" s="121"/>
      <c r="W150" s="122" t="str">
        <f t="shared" si="51"/>
        <v/>
      </c>
    </row>
    <row r="151" spans="1:23" ht="15.9" hidden="1" customHeight="1" x14ac:dyDescent="0.2">
      <c r="A151" s="371">
        <v>148</v>
      </c>
      <c r="B151" s="57"/>
      <c r="C151" s="58"/>
      <c r="D151" s="124"/>
      <c r="E151" s="125">
        <f t="shared" si="43"/>
        <v>0</v>
      </c>
      <c r="F151" s="119">
        <f t="shared" si="44"/>
        <v>96</v>
      </c>
      <c r="G151" s="120"/>
      <c r="H151" s="121"/>
      <c r="I151" s="122" t="str">
        <f t="shared" si="45"/>
        <v/>
      </c>
      <c r="J151" s="121"/>
      <c r="K151" s="122" t="str">
        <f t="shared" si="38"/>
        <v/>
      </c>
      <c r="L151" s="121"/>
      <c r="M151" s="122" t="str">
        <f t="shared" si="46"/>
        <v/>
      </c>
      <c r="N151" s="121"/>
      <c r="O151" s="122" t="str">
        <f t="shared" si="47"/>
        <v/>
      </c>
      <c r="P151" s="121"/>
      <c r="Q151" s="122" t="str">
        <f t="shared" si="48"/>
        <v/>
      </c>
      <c r="R151" s="121"/>
      <c r="S151" s="122" t="str">
        <f t="shared" si="49"/>
        <v/>
      </c>
      <c r="T151" s="121"/>
      <c r="U151" s="122" t="str">
        <f t="shared" si="50"/>
        <v/>
      </c>
      <c r="V151" s="121"/>
      <c r="W151" s="122" t="str">
        <f t="shared" si="51"/>
        <v/>
      </c>
    </row>
    <row r="152" spans="1:23" ht="15.9" hidden="1" customHeight="1" x14ac:dyDescent="0.2">
      <c r="A152" s="372">
        <v>149</v>
      </c>
      <c r="B152" s="57"/>
      <c r="C152" s="58"/>
      <c r="D152" s="124"/>
      <c r="E152" s="125">
        <f t="shared" si="43"/>
        <v>0</v>
      </c>
      <c r="F152" s="119">
        <f t="shared" si="44"/>
        <v>96</v>
      </c>
      <c r="G152" s="120"/>
      <c r="H152" s="121"/>
      <c r="I152" s="122" t="str">
        <f t="shared" si="45"/>
        <v/>
      </c>
      <c r="J152" s="121"/>
      <c r="K152" s="122" t="str">
        <f t="shared" si="38"/>
        <v/>
      </c>
      <c r="L152" s="121"/>
      <c r="M152" s="122" t="str">
        <f t="shared" si="46"/>
        <v/>
      </c>
      <c r="N152" s="121"/>
      <c r="O152" s="122" t="str">
        <f t="shared" si="47"/>
        <v/>
      </c>
      <c r="P152" s="121"/>
      <c r="Q152" s="122" t="str">
        <f t="shared" si="48"/>
        <v/>
      </c>
      <c r="R152" s="121"/>
      <c r="S152" s="122" t="str">
        <f t="shared" si="49"/>
        <v/>
      </c>
      <c r="T152" s="121"/>
      <c r="U152" s="122" t="str">
        <f t="shared" si="50"/>
        <v/>
      </c>
      <c r="V152" s="121"/>
      <c r="W152" s="122" t="str">
        <f t="shared" si="51"/>
        <v/>
      </c>
    </row>
    <row r="153" spans="1:23" ht="15.9" hidden="1" customHeight="1" x14ac:dyDescent="0.2">
      <c r="A153" s="372">
        <v>150</v>
      </c>
      <c r="B153" s="57"/>
      <c r="C153" s="58"/>
      <c r="D153" s="124"/>
      <c r="E153" s="125">
        <f t="shared" si="43"/>
        <v>0</v>
      </c>
      <c r="F153" s="119">
        <f t="shared" si="44"/>
        <v>96</v>
      </c>
      <c r="G153" s="120"/>
      <c r="H153" s="121"/>
      <c r="I153" s="122" t="str">
        <f t="shared" si="45"/>
        <v/>
      </c>
      <c r="J153" s="121"/>
      <c r="K153" s="122" t="str">
        <f t="shared" si="38"/>
        <v/>
      </c>
      <c r="L153" s="121"/>
      <c r="M153" s="122" t="str">
        <f t="shared" si="46"/>
        <v/>
      </c>
      <c r="N153" s="121"/>
      <c r="O153" s="122" t="str">
        <f t="shared" si="47"/>
        <v/>
      </c>
      <c r="P153" s="121"/>
      <c r="Q153" s="122" t="str">
        <f t="shared" si="48"/>
        <v/>
      </c>
      <c r="R153" s="121"/>
      <c r="S153" s="122" t="str">
        <f t="shared" si="49"/>
        <v/>
      </c>
      <c r="T153" s="121"/>
      <c r="U153" s="122" t="str">
        <f t="shared" si="50"/>
        <v/>
      </c>
      <c r="V153" s="121"/>
      <c r="W153" s="122" t="str">
        <f t="shared" si="51"/>
        <v/>
      </c>
    </row>
    <row r="154" spans="1:23" ht="15.9" hidden="1" customHeight="1" x14ac:dyDescent="0.2">
      <c r="A154" s="371">
        <v>151</v>
      </c>
      <c r="B154" s="57"/>
      <c r="C154" s="58"/>
      <c r="D154" s="124"/>
      <c r="E154" s="125">
        <f t="shared" si="43"/>
        <v>0</v>
      </c>
      <c r="F154" s="119">
        <f t="shared" si="44"/>
        <v>96</v>
      </c>
      <c r="G154" s="120"/>
      <c r="H154" s="121"/>
      <c r="I154" s="122" t="str">
        <f t="shared" si="45"/>
        <v/>
      </c>
      <c r="J154" s="121"/>
      <c r="K154" s="122" t="str">
        <f t="shared" si="38"/>
        <v/>
      </c>
      <c r="L154" s="121"/>
      <c r="M154" s="122" t="str">
        <f t="shared" si="46"/>
        <v/>
      </c>
      <c r="N154" s="121"/>
      <c r="O154" s="122" t="str">
        <f t="shared" si="47"/>
        <v/>
      </c>
      <c r="P154" s="121"/>
      <c r="Q154" s="122" t="str">
        <f t="shared" si="48"/>
        <v/>
      </c>
      <c r="R154" s="121"/>
      <c r="S154" s="122" t="str">
        <f t="shared" si="49"/>
        <v/>
      </c>
      <c r="T154" s="121"/>
      <c r="U154" s="122" t="str">
        <f t="shared" si="50"/>
        <v/>
      </c>
      <c r="V154" s="121"/>
      <c r="W154" s="122" t="str">
        <f t="shared" si="51"/>
        <v/>
      </c>
    </row>
    <row r="155" spans="1:23" ht="15.9" hidden="1" customHeight="1" x14ac:dyDescent="0.2">
      <c r="A155" s="372">
        <v>152</v>
      </c>
      <c r="B155" s="57"/>
      <c r="C155" s="58"/>
      <c r="D155" s="124"/>
      <c r="E155" s="125">
        <f t="shared" si="43"/>
        <v>0</v>
      </c>
      <c r="F155" s="119">
        <f t="shared" si="44"/>
        <v>96</v>
      </c>
      <c r="G155" s="120"/>
      <c r="H155" s="121"/>
      <c r="I155" s="122" t="str">
        <f t="shared" si="45"/>
        <v/>
      </c>
      <c r="J155" s="121"/>
      <c r="K155" s="122" t="str">
        <f t="shared" si="38"/>
        <v/>
      </c>
      <c r="L155" s="121"/>
      <c r="M155" s="122" t="str">
        <f t="shared" si="46"/>
        <v/>
      </c>
      <c r="N155" s="121"/>
      <c r="O155" s="122" t="str">
        <f t="shared" si="47"/>
        <v/>
      </c>
      <c r="P155" s="121"/>
      <c r="Q155" s="122" t="str">
        <f t="shared" si="48"/>
        <v/>
      </c>
      <c r="R155" s="121"/>
      <c r="S155" s="122" t="str">
        <f t="shared" si="49"/>
        <v/>
      </c>
      <c r="T155" s="121"/>
      <c r="U155" s="122" t="str">
        <f t="shared" si="50"/>
        <v/>
      </c>
      <c r="V155" s="121"/>
      <c r="W155" s="122" t="str">
        <f t="shared" si="51"/>
        <v/>
      </c>
    </row>
    <row r="156" spans="1:23" ht="15.9" hidden="1" customHeight="1" x14ac:dyDescent="0.2">
      <c r="A156" s="372">
        <v>153</v>
      </c>
      <c r="B156" s="57"/>
      <c r="C156" s="58"/>
      <c r="D156" s="124"/>
      <c r="E156" s="125">
        <f t="shared" si="43"/>
        <v>0</v>
      </c>
      <c r="F156" s="119">
        <f t="shared" si="44"/>
        <v>96</v>
      </c>
      <c r="G156" s="120"/>
      <c r="H156" s="121"/>
      <c r="I156" s="122" t="str">
        <f t="shared" si="45"/>
        <v/>
      </c>
      <c r="J156" s="121"/>
      <c r="K156" s="122" t="str">
        <f t="shared" si="38"/>
        <v/>
      </c>
      <c r="L156" s="121"/>
      <c r="M156" s="122" t="str">
        <f t="shared" si="46"/>
        <v/>
      </c>
      <c r="N156" s="121"/>
      <c r="O156" s="122" t="str">
        <f t="shared" si="47"/>
        <v/>
      </c>
      <c r="P156" s="121"/>
      <c r="Q156" s="122" t="str">
        <f t="shared" si="48"/>
        <v/>
      </c>
      <c r="R156" s="121"/>
      <c r="S156" s="122" t="str">
        <f t="shared" si="49"/>
        <v/>
      </c>
      <c r="T156" s="121"/>
      <c r="U156" s="122" t="str">
        <f t="shared" si="50"/>
        <v/>
      </c>
      <c r="V156" s="121"/>
      <c r="W156" s="122" t="str">
        <f t="shared" si="51"/>
        <v/>
      </c>
    </row>
    <row r="157" spans="1:23" ht="15.9" hidden="1" customHeight="1" x14ac:dyDescent="0.2">
      <c r="A157" s="371">
        <v>154</v>
      </c>
      <c r="B157" s="57"/>
      <c r="C157" s="58"/>
      <c r="D157" s="124"/>
      <c r="E157" s="125">
        <f t="shared" si="43"/>
        <v>0</v>
      </c>
      <c r="F157" s="119">
        <f t="shared" si="44"/>
        <v>96</v>
      </c>
      <c r="G157" s="120"/>
      <c r="H157" s="121"/>
      <c r="I157" s="122" t="str">
        <f t="shared" si="45"/>
        <v/>
      </c>
      <c r="J157" s="121"/>
      <c r="K157" s="122" t="str">
        <f t="shared" si="38"/>
        <v/>
      </c>
      <c r="L157" s="121"/>
      <c r="M157" s="122" t="str">
        <f t="shared" si="46"/>
        <v/>
      </c>
      <c r="N157" s="121"/>
      <c r="O157" s="122" t="str">
        <f t="shared" si="47"/>
        <v/>
      </c>
      <c r="P157" s="121"/>
      <c r="Q157" s="122" t="str">
        <f t="shared" si="48"/>
        <v/>
      </c>
      <c r="R157" s="121"/>
      <c r="S157" s="122" t="str">
        <f t="shared" si="49"/>
        <v/>
      </c>
      <c r="T157" s="121"/>
      <c r="U157" s="122" t="str">
        <f t="shared" si="50"/>
        <v/>
      </c>
      <c r="V157" s="121"/>
      <c r="W157" s="122" t="str">
        <f t="shared" si="51"/>
        <v/>
      </c>
    </row>
    <row r="158" spans="1:23" ht="15.9" hidden="1" customHeight="1" x14ac:dyDescent="0.2">
      <c r="A158" s="372">
        <v>155</v>
      </c>
      <c r="B158" s="54"/>
      <c r="C158" s="58"/>
      <c r="D158" s="124"/>
      <c r="E158" s="125">
        <f t="shared" si="43"/>
        <v>0</v>
      </c>
      <c r="F158" s="119">
        <f t="shared" si="44"/>
        <v>96</v>
      </c>
      <c r="G158" s="120"/>
      <c r="H158" s="121"/>
      <c r="I158" s="122" t="str">
        <f t="shared" si="45"/>
        <v/>
      </c>
      <c r="J158" s="121"/>
      <c r="K158" s="122" t="str">
        <f t="shared" si="38"/>
        <v/>
      </c>
      <c r="L158" s="121"/>
      <c r="M158" s="122" t="str">
        <f t="shared" si="46"/>
        <v/>
      </c>
      <c r="N158" s="121"/>
      <c r="O158" s="122" t="str">
        <f t="shared" si="47"/>
        <v/>
      </c>
      <c r="P158" s="121"/>
      <c r="Q158" s="122" t="str">
        <f t="shared" si="48"/>
        <v/>
      </c>
      <c r="R158" s="121"/>
      <c r="S158" s="122" t="str">
        <f t="shared" si="49"/>
        <v/>
      </c>
      <c r="T158" s="121"/>
      <c r="U158" s="122" t="str">
        <f t="shared" si="50"/>
        <v/>
      </c>
      <c r="V158" s="121"/>
      <c r="W158" s="122" t="str">
        <f t="shared" si="51"/>
        <v/>
      </c>
    </row>
    <row r="159" spans="1:23" ht="15.9" hidden="1" customHeight="1" x14ac:dyDescent="0.2">
      <c r="A159" s="372">
        <v>156</v>
      </c>
      <c r="B159" s="54"/>
      <c r="C159" s="58"/>
      <c r="D159" s="124"/>
      <c r="E159" s="125">
        <f t="shared" si="43"/>
        <v>0</v>
      </c>
      <c r="F159" s="119">
        <f t="shared" si="44"/>
        <v>96</v>
      </c>
      <c r="G159" s="120"/>
      <c r="H159" s="121"/>
      <c r="I159" s="122" t="str">
        <f t="shared" si="45"/>
        <v/>
      </c>
      <c r="J159" s="121"/>
      <c r="K159" s="122" t="str">
        <f t="shared" si="38"/>
        <v/>
      </c>
      <c r="L159" s="121"/>
      <c r="M159" s="122" t="str">
        <f t="shared" si="46"/>
        <v/>
      </c>
      <c r="N159" s="121"/>
      <c r="O159" s="122" t="str">
        <f t="shared" si="47"/>
        <v/>
      </c>
      <c r="P159" s="121"/>
      <c r="Q159" s="122" t="str">
        <f t="shared" si="48"/>
        <v/>
      </c>
      <c r="R159" s="121"/>
      <c r="S159" s="122" t="str">
        <f t="shared" si="49"/>
        <v/>
      </c>
      <c r="T159" s="121"/>
      <c r="U159" s="122" t="str">
        <f t="shared" si="50"/>
        <v/>
      </c>
      <c r="V159" s="121"/>
      <c r="W159" s="122" t="str">
        <f t="shared" si="51"/>
        <v/>
      </c>
    </row>
    <row r="160" spans="1:23" ht="15.9" hidden="1" customHeight="1" x14ac:dyDescent="0.2">
      <c r="A160" s="371">
        <v>157</v>
      </c>
      <c r="B160" s="54"/>
      <c r="C160" s="58"/>
      <c r="D160" s="124"/>
      <c r="E160" s="125">
        <f t="shared" si="43"/>
        <v>0</v>
      </c>
      <c r="F160" s="119">
        <f t="shared" si="44"/>
        <v>96</v>
      </c>
      <c r="G160" s="120"/>
      <c r="H160" s="121"/>
      <c r="I160" s="122" t="str">
        <f t="shared" si="45"/>
        <v/>
      </c>
      <c r="J160" s="121"/>
      <c r="K160" s="122" t="str">
        <f t="shared" si="38"/>
        <v/>
      </c>
      <c r="L160" s="121"/>
      <c r="M160" s="122" t="str">
        <f t="shared" si="46"/>
        <v/>
      </c>
      <c r="N160" s="121"/>
      <c r="O160" s="122" t="str">
        <f t="shared" si="47"/>
        <v/>
      </c>
      <c r="P160" s="121"/>
      <c r="Q160" s="122" t="str">
        <f t="shared" si="48"/>
        <v/>
      </c>
      <c r="R160" s="121"/>
      <c r="S160" s="122" t="str">
        <f t="shared" si="49"/>
        <v/>
      </c>
      <c r="T160" s="121"/>
      <c r="U160" s="122" t="str">
        <f t="shared" si="50"/>
        <v/>
      </c>
      <c r="V160" s="121"/>
      <c r="W160" s="122" t="str">
        <f t="shared" si="51"/>
        <v/>
      </c>
    </row>
    <row r="161" spans="1:23" ht="15.9" hidden="1" customHeight="1" x14ac:dyDescent="0.2">
      <c r="A161" s="372">
        <v>158</v>
      </c>
      <c r="B161" s="54"/>
      <c r="C161" s="58"/>
      <c r="D161" s="124"/>
      <c r="E161" s="125">
        <f t="shared" si="43"/>
        <v>0</v>
      </c>
      <c r="F161" s="119">
        <f t="shared" si="44"/>
        <v>96</v>
      </c>
      <c r="G161" s="120"/>
      <c r="H161" s="121"/>
      <c r="I161" s="122" t="str">
        <f t="shared" si="45"/>
        <v/>
      </c>
      <c r="J161" s="121"/>
      <c r="K161" s="122" t="str">
        <f t="shared" si="38"/>
        <v/>
      </c>
      <c r="L161" s="121"/>
      <c r="M161" s="122" t="str">
        <f t="shared" si="46"/>
        <v/>
      </c>
      <c r="N161" s="121"/>
      <c r="O161" s="122" t="str">
        <f t="shared" si="47"/>
        <v/>
      </c>
      <c r="P161" s="121"/>
      <c r="Q161" s="122" t="str">
        <f t="shared" si="48"/>
        <v/>
      </c>
      <c r="R161" s="121"/>
      <c r="S161" s="122" t="str">
        <f t="shared" si="49"/>
        <v/>
      </c>
      <c r="T161" s="121"/>
      <c r="U161" s="122" t="str">
        <f t="shared" si="50"/>
        <v/>
      </c>
      <c r="V161" s="121"/>
      <c r="W161" s="122" t="str">
        <f t="shared" si="51"/>
        <v/>
      </c>
    </row>
    <row r="162" spans="1:23" ht="15.9" hidden="1" customHeight="1" x14ac:dyDescent="0.2">
      <c r="A162" s="372">
        <v>159</v>
      </c>
      <c r="B162" s="54"/>
      <c r="C162" s="58"/>
      <c r="D162" s="124"/>
      <c r="E162" s="125">
        <f t="shared" si="43"/>
        <v>0</v>
      </c>
      <c r="F162" s="119">
        <f t="shared" si="44"/>
        <v>96</v>
      </c>
      <c r="G162" s="120"/>
      <c r="H162" s="121"/>
      <c r="I162" s="122" t="str">
        <f t="shared" si="45"/>
        <v/>
      </c>
      <c r="J162" s="121"/>
      <c r="K162" s="122" t="str">
        <f t="shared" si="38"/>
        <v/>
      </c>
      <c r="L162" s="121"/>
      <c r="M162" s="122" t="str">
        <f t="shared" si="46"/>
        <v/>
      </c>
      <c r="N162" s="121"/>
      <c r="O162" s="122" t="str">
        <f t="shared" si="47"/>
        <v/>
      </c>
      <c r="P162" s="121"/>
      <c r="Q162" s="122" t="str">
        <f t="shared" si="48"/>
        <v/>
      </c>
      <c r="R162" s="121"/>
      <c r="S162" s="122" t="str">
        <f t="shared" si="49"/>
        <v/>
      </c>
      <c r="T162" s="121"/>
      <c r="U162" s="122" t="str">
        <f t="shared" si="50"/>
        <v/>
      </c>
      <c r="V162" s="121"/>
      <c r="W162" s="122" t="str">
        <f t="shared" si="51"/>
        <v/>
      </c>
    </row>
    <row r="163" spans="1:23" ht="15.9" hidden="1" customHeight="1" x14ac:dyDescent="0.2">
      <c r="A163" s="371">
        <v>160</v>
      </c>
      <c r="B163" s="54"/>
      <c r="C163" s="58"/>
      <c r="D163" s="124"/>
      <c r="E163" s="125">
        <f t="shared" si="43"/>
        <v>0</v>
      </c>
      <c r="F163" s="119">
        <f t="shared" si="44"/>
        <v>96</v>
      </c>
      <c r="G163" s="120"/>
      <c r="H163" s="121"/>
      <c r="I163" s="122" t="str">
        <f t="shared" si="45"/>
        <v/>
      </c>
      <c r="J163" s="121"/>
      <c r="K163" s="122" t="str">
        <f t="shared" si="38"/>
        <v/>
      </c>
      <c r="L163" s="121"/>
      <c r="M163" s="122" t="str">
        <f t="shared" si="46"/>
        <v/>
      </c>
      <c r="N163" s="121"/>
      <c r="O163" s="122" t="str">
        <f t="shared" si="47"/>
        <v/>
      </c>
      <c r="P163" s="121"/>
      <c r="Q163" s="122" t="str">
        <f t="shared" si="48"/>
        <v/>
      </c>
      <c r="R163" s="121"/>
      <c r="S163" s="122" t="str">
        <f t="shared" si="49"/>
        <v/>
      </c>
      <c r="T163" s="121"/>
      <c r="U163" s="122" t="str">
        <f t="shared" si="50"/>
        <v/>
      </c>
      <c r="V163" s="121"/>
      <c r="W163" s="122" t="str">
        <f t="shared" si="51"/>
        <v/>
      </c>
    </row>
    <row r="164" spans="1:23" ht="13.8" thickBot="1" x14ac:dyDescent="0.25">
      <c r="A164" s="131"/>
      <c r="C164" s="132"/>
    </row>
    <row r="165" spans="1:23" ht="78" customHeight="1" thickBot="1" x14ac:dyDescent="0.25">
      <c r="C165" s="132"/>
      <c r="H165" s="134" t="str">
        <f t="shared" ref="H165:W165" si="52">H3</f>
        <v>令和７年度ＩＨ予選</v>
      </c>
      <c r="I165" s="135" t="str">
        <f t="shared" si="52"/>
        <v>ポイント</v>
      </c>
      <c r="J165" s="136" t="str">
        <f t="shared" si="52"/>
        <v>令和７年度新人大会</v>
      </c>
      <c r="K165" s="135" t="str">
        <f t="shared" si="52"/>
        <v>ポイント</v>
      </c>
      <c r="L165" s="136" t="str">
        <f t="shared" si="52"/>
        <v>令和７年度強化練習会</v>
      </c>
      <c r="M165" s="135" t="str">
        <f t="shared" si="52"/>
        <v>ポイント</v>
      </c>
      <c r="N165" s="136" t="str">
        <f t="shared" si="52"/>
        <v>令和７年度全日本JrU18</v>
      </c>
      <c r="O165" s="137" t="str">
        <f t="shared" si="52"/>
        <v>ポイント</v>
      </c>
      <c r="P165" s="136" t="str">
        <f t="shared" si="52"/>
        <v>令和７年度全日本JrU16</v>
      </c>
      <c r="Q165" s="135" t="str">
        <f t="shared" si="52"/>
        <v>ポイント</v>
      </c>
      <c r="R165" s="136" t="str">
        <f t="shared" si="52"/>
        <v>令和７年度全日本JrU14</v>
      </c>
      <c r="S165" s="138" t="str">
        <f t="shared" si="52"/>
        <v>ポイント</v>
      </c>
      <c r="T165" s="136" t="str">
        <f t="shared" si="52"/>
        <v>令和７年度東海毎日U18</v>
      </c>
      <c r="U165" s="139" t="str">
        <f t="shared" si="52"/>
        <v>ポイント</v>
      </c>
      <c r="V165" s="136" t="str">
        <f t="shared" si="52"/>
        <v>令和７年度東海毎日U16</v>
      </c>
      <c r="W165" s="139" t="str">
        <f t="shared" si="52"/>
        <v>ポイント</v>
      </c>
    </row>
    <row r="166" spans="1:23" x14ac:dyDescent="0.2">
      <c r="C166" s="132"/>
      <c r="G166" s="140"/>
      <c r="H166" s="141">
        <v>1</v>
      </c>
      <c r="I166" s="142">
        <v>16.5</v>
      </c>
      <c r="J166" s="141">
        <v>1</v>
      </c>
      <c r="K166" s="142">
        <v>16.5</v>
      </c>
      <c r="L166" s="141"/>
      <c r="M166" s="143">
        <v>16.5</v>
      </c>
      <c r="N166" s="144"/>
      <c r="O166" s="142">
        <v>16.5</v>
      </c>
      <c r="P166" s="145"/>
      <c r="Q166" s="146">
        <v>16.5</v>
      </c>
      <c r="R166" s="147"/>
      <c r="S166" s="146">
        <v>16.5</v>
      </c>
      <c r="T166" s="141"/>
      <c r="U166" s="142">
        <v>16.5</v>
      </c>
      <c r="V166" s="145"/>
      <c r="W166" s="142">
        <v>16.5</v>
      </c>
    </row>
    <row r="167" spans="1:23" x14ac:dyDescent="0.2">
      <c r="C167" s="132"/>
      <c r="H167" s="148"/>
      <c r="I167" s="149">
        <v>11</v>
      </c>
      <c r="J167" s="148"/>
      <c r="K167" s="149">
        <v>11</v>
      </c>
      <c r="L167" s="148">
        <v>1</v>
      </c>
      <c r="M167" s="150">
        <v>11</v>
      </c>
      <c r="N167" s="151">
        <v>1</v>
      </c>
      <c r="O167" s="149">
        <v>11</v>
      </c>
      <c r="P167" s="152"/>
      <c r="Q167" s="153">
        <v>11</v>
      </c>
      <c r="R167" s="154"/>
      <c r="S167" s="155">
        <v>11</v>
      </c>
      <c r="T167" s="148">
        <v>1</v>
      </c>
      <c r="U167" s="149">
        <v>11</v>
      </c>
      <c r="V167" s="152"/>
      <c r="W167" s="149">
        <v>11</v>
      </c>
    </row>
    <row r="168" spans="1:23" x14ac:dyDescent="0.2">
      <c r="C168" s="132"/>
      <c r="H168" s="148">
        <v>2</v>
      </c>
      <c r="I168" s="149">
        <v>10.5</v>
      </c>
      <c r="J168" s="148">
        <v>2</v>
      </c>
      <c r="K168" s="149">
        <v>10.5</v>
      </c>
      <c r="L168" s="148"/>
      <c r="M168" s="150">
        <v>10.5</v>
      </c>
      <c r="N168" s="151"/>
      <c r="O168" s="149">
        <v>10.5</v>
      </c>
      <c r="P168" s="152"/>
      <c r="Q168" s="153">
        <v>10.5</v>
      </c>
      <c r="R168" s="154"/>
      <c r="S168" s="155">
        <v>10.5</v>
      </c>
      <c r="T168" s="148"/>
      <c r="U168" s="149">
        <v>10.5</v>
      </c>
      <c r="V168" s="152"/>
      <c r="W168" s="149">
        <v>10.5</v>
      </c>
    </row>
    <row r="169" spans="1:23" x14ac:dyDescent="0.2">
      <c r="C169" s="132"/>
      <c r="H169" s="148">
        <v>3</v>
      </c>
      <c r="I169" s="149">
        <v>8</v>
      </c>
      <c r="J169" s="148">
        <v>3</v>
      </c>
      <c r="K169" s="149">
        <v>8</v>
      </c>
      <c r="L169" s="148"/>
      <c r="M169" s="150">
        <v>8</v>
      </c>
      <c r="N169" s="151"/>
      <c r="O169" s="149">
        <v>8</v>
      </c>
      <c r="P169" s="152"/>
      <c r="Q169" s="153">
        <v>8</v>
      </c>
      <c r="R169" s="154"/>
      <c r="S169" s="155">
        <v>8</v>
      </c>
      <c r="T169" s="148"/>
      <c r="U169" s="149">
        <v>8</v>
      </c>
      <c r="V169" s="152"/>
      <c r="W169" s="149">
        <v>8</v>
      </c>
    </row>
    <row r="170" spans="1:23" x14ac:dyDescent="0.2">
      <c r="C170" s="132"/>
      <c r="H170" s="148"/>
      <c r="I170" s="149">
        <v>7</v>
      </c>
      <c r="J170" s="148"/>
      <c r="K170" s="149">
        <v>7</v>
      </c>
      <c r="L170" s="148">
        <v>2</v>
      </c>
      <c r="M170" s="150">
        <v>7</v>
      </c>
      <c r="N170" s="151">
        <v>2</v>
      </c>
      <c r="O170" s="149">
        <v>7</v>
      </c>
      <c r="P170" s="152"/>
      <c r="Q170" s="153">
        <v>7</v>
      </c>
      <c r="R170" s="154"/>
      <c r="S170" s="155">
        <v>7</v>
      </c>
      <c r="T170" s="148">
        <v>2</v>
      </c>
      <c r="U170" s="149">
        <v>7</v>
      </c>
      <c r="V170" s="152"/>
      <c r="W170" s="149">
        <v>7</v>
      </c>
    </row>
    <row r="171" spans="1:23" x14ac:dyDescent="0.2">
      <c r="C171" s="132"/>
      <c r="H171" s="148">
        <v>4</v>
      </c>
      <c r="I171" s="149">
        <v>6</v>
      </c>
      <c r="J171" s="148">
        <v>4</v>
      </c>
      <c r="K171" s="149">
        <v>6</v>
      </c>
      <c r="L171" s="148"/>
      <c r="M171" s="150">
        <v>6</v>
      </c>
      <c r="N171" s="151"/>
      <c r="O171" s="149">
        <v>6</v>
      </c>
      <c r="P171" s="152">
        <v>1</v>
      </c>
      <c r="Q171" s="153">
        <v>6</v>
      </c>
      <c r="R171" s="154"/>
      <c r="S171" s="155">
        <v>6</v>
      </c>
      <c r="T171" s="148"/>
      <c r="U171" s="149">
        <v>6</v>
      </c>
      <c r="V171" s="152">
        <v>1</v>
      </c>
      <c r="W171" s="149">
        <v>6</v>
      </c>
    </row>
    <row r="172" spans="1:23" x14ac:dyDescent="0.2">
      <c r="C172" s="132"/>
      <c r="H172" s="148"/>
      <c r="I172" s="149">
        <v>5.5</v>
      </c>
      <c r="J172" s="148"/>
      <c r="K172" s="149">
        <v>5.5</v>
      </c>
      <c r="L172" s="148">
        <v>3</v>
      </c>
      <c r="M172" s="150">
        <v>5.5</v>
      </c>
      <c r="N172" s="151">
        <v>3</v>
      </c>
      <c r="O172" s="149">
        <v>5.5</v>
      </c>
      <c r="P172" s="152"/>
      <c r="Q172" s="153">
        <v>5.5</v>
      </c>
      <c r="R172" s="154"/>
      <c r="S172" s="155">
        <v>5.5</v>
      </c>
      <c r="T172" s="148">
        <v>3</v>
      </c>
      <c r="U172" s="149">
        <v>5.5</v>
      </c>
      <c r="V172" s="152"/>
      <c r="W172" s="149">
        <v>5.5</v>
      </c>
    </row>
    <row r="173" spans="1:23" x14ac:dyDescent="0.2">
      <c r="C173" s="132"/>
      <c r="H173" s="148">
        <v>5</v>
      </c>
      <c r="I173" s="149">
        <v>4</v>
      </c>
      <c r="J173" s="148"/>
      <c r="K173" s="149">
        <v>4</v>
      </c>
      <c r="L173" s="148">
        <v>4</v>
      </c>
      <c r="M173" s="150">
        <v>4</v>
      </c>
      <c r="N173" s="151">
        <v>4</v>
      </c>
      <c r="O173" s="149">
        <v>4</v>
      </c>
      <c r="P173" s="152">
        <v>2</v>
      </c>
      <c r="Q173" s="153">
        <v>4</v>
      </c>
      <c r="R173" s="154">
        <v>1</v>
      </c>
      <c r="S173" s="155">
        <v>4</v>
      </c>
      <c r="T173" s="148">
        <v>4</v>
      </c>
      <c r="U173" s="149">
        <v>4</v>
      </c>
      <c r="V173" s="152">
        <v>2</v>
      </c>
      <c r="W173" s="149">
        <v>4</v>
      </c>
    </row>
    <row r="174" spans="1:23" x14ac:dyDescent="0.2">
      <c r="C174" s="132"/>
      <c r="H174" s="148">
        <v>6</v>
      </c>
      <c r="I174" s="149">
        <v>4</v>
      </c>
      <c r="J174" s="148"/>
      <c r="K174" s="149">
        <v>4</v>
      </c>
      <c r="L174" s="148"/>
      <c r="M174" s="150">
        <v>4</v>
      </c>
      <c r="N174" s="151"/>
      <c r="O174" s="149">
        <v>3.5</v>
      </c>
      <c r="P174" s="152"/>
      <c r="Q174" s="153">
        <v>3.5</v>
      </c>
      <c r="R174" s="154"/>
      <c r="S174" s="155">
        <v>3.5</v>
      </c>
      <c r="T174" s="148"/>
      <c r="U174" s="149">
        <v>3.5</v>
      </c>
      <c r="V174" s="152"/>
      <c r="W174" s="149">
        <v>3.5</v>
      </c>
    </row>
    <row r="175" spans="1:23" x14ac:dyDescent="0.2">
      <c r="C175" s="132"/>
      <c r="H175" s="148">
        <v>7</v>
      </c>
      <c r="I175" s="149">
        <v>4</v>
      </c>
      <c r="J175" s="148"/>
      <c r="K175" s="149">
        <v>4</v>
      </c>
      <c r="L175" s="148"/>
      <c r="M175" s="150">
        <v>4</v>
      </c>
      <c r="N175" s="151">
        <v>5</v>
      </c>
      <c r="O175" s="149">
        <v>3</v>
      </c>
      <c r="P175" s="152">
        <v>3</v>
      </c>
      <c r="Q175" s="153">
        <v>3</v>
      </c>
      <c r="R175" s="154">
        <v>2</v>
      </c>
      <c r="S175" s="155">
        <v>3</v>
      </c>
      <c r="T175" s="148">
        <v>5</v>
      </c>
      <c r="U175" s="149">
        <v>3</v>
      </c>
      <c r="V175" s="152">
        <v>3</v>
      </c>
      <c r="W175" s="149">
        <v>3</v>
      </c>
    </row>
    <row r="176" spans="1:23" x14ac:dyDescent="0.2">
      <c r="C176" s="132"/>
      <c r="H176" s="148">
        <v>8</v>
      </c>
      <c r="I176" s="149">
        <v>4</v>
      </c>
      <c r="J176" s="148">
        <v>8</v>
      </c>
      <c r="K176" s="149">
        <v>4</v>
      </c>
      <c r="L176" s="148">
        <v>8</v>
      </c>
      <c r="M176" s="150">
        <v>3</v>
      </c>
      <c r="N176" s="151">
        <v>6</v>
      </c>
      <c r="O176" s="149">
        <v>3</v>
      </c>
      <c r="P176" s="152"/>
      <c r="Q176" s="153">
        <v>2.5</v>
      </c>
      <c r="R176" s="154"/>
      <c r="S176" s="155">
        <v>2.5</v>
      </c>
      <c r="T176" s="148">
        <v>6</v>
      </c>
      <c r="U176" s="149">
        <v>3</v>
      </c>
      <c r="V176" s="152"/>
      <c r="W176" s="149">
        <v>2.5</v>
      </c>
    </row>
    <row r="177" spans="3:23" x14ac:dyDescent="0.2">
      <c r="C177" s="132"/>
      <c r="H177" s="148"/>
      <c r="I177" s="149">
        <v>2</v>
      </c>
      <c r="J177" s="148"/>
      <c r="K177" s="149">
        <v>2</v>
      </c>
      <c r="L177" s="148"/>
      <c r="M177" s="150">
        <v>2</v>
      </c>
      <c r="N177" s="151">
        <v>7</v>
      </c>
      <c r="O177" s="149">
        <v>3</v>
      </c>
      <c r="P177" s="152">
        <v>4</v>
      </c>
      <c r="Q177" s="153">
        <v>2</v>
      </c>
      <c r="R177" s="154"/>
      <c r="S177" s="155">
        <v>2</v>
      </c>
      <c r="T177" s="148">
        <v>7</v>
      </c>
      <c r="U177" s="149">
        <v>3</v>
      </c>
      <c r="V177" s="152">
        <v>4</v>
      </c>
      <c r="W177" s="149">
        <v>2</v>
      </c>
    </row>
    <row r="178" spans="3:23" x14ac:dyDescent="0.2">
      <c r="C178" s="132"/>
      <c r="H178" s="148">
        <v>16</v>
      </c>
      <c r="I178" s="149">
        <v>1.5</v>
      </c>
      <c r="J178" s="148">
        <v>16</v>
      </c>
      <c r="K178" s="149">
        <v>1.5</v>
      </c>
      <c r="L178" s="148">
        <v>16</v>
      </c>
      <c r="M178" s="150">
        <v>1</v>
      </c>
      <c r="N178" s="151">
        <v>8</v>
      </c>
      <c r="O178" s="149">
        <v>3</v>
      </c>
      <c r="P178" s="152"/>
      <c r="Q178" s="153">
        <v>1.5</v>
      </c>
      <c r="R178" s="154">
        <v>3</v>
      </c>
      <c r="S178" s="155">
        <v>1.5</v>
      </c>
      <c r="T178" s="148">
        <v>8</v>
      </c>
      <c r="U178" s="149">
        <v>3</v>
      </c>
      <c r="V178" s="152"/>
      <c r="W178" s="149">
        <v>1.5</v>
      </c>
    </row>
    <row r="179" spans="3:23" x14ac:dyDescent="0.2">
      <c r="H179" s="148">
        <v>24</v>
      </c>
      <c r="I179" s="156">
        <v>0.75</v>
      </c>
      <c r="J179" s="148">
        <v>24</v>
      </c>
      <c r="K179" s="156">
        <v>0.75</v>
      </c>
      <c r="L179" s="148"/>
      <c r="M179" s="150">
        <v>0.5</v>
      </c>
      <c r="N179" s="151">
        <v>16</v>
      </c>
      <c r="O179" s="149">
        <v>1</v>
      </c>
      <c r="P179" s="152">
        <v>8</v>
      </c>
      <c r="Q179" s="153">
        <v>1</v>
      </c>
      <c r="R179" s="154">
        <v>4</v>
      </c>
      <c r="S179" s="155">
        <v>1</v>
      </c>
      <c r="T179" s="148">
        <v>16</v>
      </c>
      <c r="U179" s="149">
        <v>1</v>
      </c>
      <c r="V179" s="152">
        <v>8</v>
      </c>
      <c r="W179" s="149">
        <v>1</v>
      </c>
    </row>
    <row r="180" spans="3:23" ht="13.8" thickBot="1" x14ac:dyDescent="0.25">
      <c r="H180" s="157"/>
      <c r="I180" s="158">
        <v>0.625</v>
      </c>
      <c r="J180" s="157"/>
      <c r="K180" s="158">
        <v>0.625</v>
      </c>
      <c r="L180" s="157">
        <v>32</v>
      </c>
      <c r="M180" s="159">
        <v>0.5</v>
      </c>
      <c r="N180" s="160"/>
      <c r="O180" s="158">
        <v>0.625</v>
      </c>
      <c r="P180" s="161"/>
      <c r="Q180" s="162">
        <v>0.5</v>
      </c>
      <c r="R180" s="163"/>
      <c r="S180" s="164">
        <v>0.5</v>
      </c>
      <c r="T180" s="157"/>
      <c r="U180" s="158">
        <v>0.625</v>
      </c>
      <c r="V180" s="161"/>
      <c r="W180" s="158">
        <v>0.5</v>
      </c>
    </row>
  </sheetData>
  <autoFilter ref="A3:AC163" xr:uid="{00000000-0001-0000-0400-000000000000}">
    <filterColumn colId="2">
      <filters>
        <filter val="1"/>
        <filter val="2"/>
      </filters>
    </filterColumn>
  </autoFilter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2E5F219226CE4D9A873BAB8126A549" ma:contentTypeVersion="13" ma:contentTypeDescription="新しいドキュメントを作成します。" ma:contentTypeScope="" ma:versionID="d9018ad24a59c4a19dd5a9334569c8f7">
  <xsd:schema xmlns:xsd="http://www.w3.org/2001/XMLSchema" xmlns:xs="http://www.w3.org/2001/XMLSchema" xmlns:p="http://schemas.microsoft.com/office/2006/metadata/properties" xmlns:ns2="35ec735c-2d6d-4bda-becd-61428e5b711f" xmlns:ns3="6f3d1264-7080-4852-b624-8f80c3ab38e0" targetNamespace="http://schemas.microsoft.com/office/2006/metadata/properties" ma:root="true" ma:fieldsID="ca99da424398cdf445ad526ec277a5f8" ns2:_="" ns3:_="">
    <xsd:import namespace="35ec735c-2d6d-4bda-becd-61428e5b711f"/>
    <xsd:import namespace="6f3d1264-7080-4852-b624-8f80c3ab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c735c-2d6d-4bda-becd-61428e5b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a490010-08be-453b-b627-3f949b99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d1264-7080-4852-b624-8f80c3ab3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16664b-f1e9-48a0-b916-1dcdc3ce132c}" ma:internalName="TaxCatchAll" ma:showField="CatchAllData" ma:web="6f3d1264-7080-4852-b624-8f80c3ab3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d1264-7080-4852-b624-8f80c3ab38e0" xsi:nil="true"/>
    <lcf76f155ced4ddcb4097134ff3c332f xmlns="35ec735c-2d6d-4bda-becd-61428e5b71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FA67D5-809C-4D71-BC46-C3B7C479EEC7}"/>
</file>

<file path=customXml/itemProps2.xml><?xml version="1.0" encoding="utf-8"?>
<ds:datastoreItem xmlns:ds="http://schemas.openxmlformats.org/officeDocument/2006/customXml" ds:itemID="{F26E285B-D99F-45D8-BB9D-AFB809551D05}"/>
</file>

<file path=customXml/itemProps3.xml><?xml version="1.0" encoding="utf-8"?>
<ds:datastoreItem xmlns:ds="http://schemas.openxmlformats.org/officeDocument/2006/customXml" ds:itemID="{AC7BC0E8-4668-4AAE-99EC-948CAD599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入力</vt:lpstr>
      <vt:lpstr>団体</vt:lpstr>
      <vt:lpstr>シングルス</vt:lpstr>
      <vt:lpstr>ダブルス</vt:lpstr>
      <vt:lpstr>学校一覧</vt:lpstr>
      <vt:lpstr>基本事項入力</vt:lpstr>
      <vt:lpstr>rank男子S</vt:lpstr>
      <vt:lpstr>rank女子S</vt:lpstr>
      <vt:lpstr>rank男子D</vt:lpstr>
      <vt:lpstr>rank女子D</vt:lpstr>
      <vt:lpstr>copy</vt:lpstr>
      <vt:lpstr>DATA</vt:lpstr>
      <vt:lpstr>motoF</vt:lpstr>
      <vt:lpstr>motoM</vt:lpstr>
      <vt:lpstr>シングルス!Print_Area</vt:lpstr>
      <vt:lpstr>ダブルス!Print_Area</vt:lpstr>
      <vt:lpstr>団体!Print_Area</vt:lpstr>
      <vt:lpstr>入力!Print_Area</vt:lpstr>
      <vt:lpstr>RMD</vt:lpstr>
      <vt:lpstr>RMS</vt:lpstr>
      <vt:lpstr>RWD</vt:lpstr>
      <vt:lpstr>RWS</vt:lpstr>
      <vt:lpstr>会長</vt:lpstr>
      <vt:lpstr>地区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五十川　貢</dc:creator>
  <cp:keywords/>
  <dc:description/>
  <cp:lastModifiedBy>田中 諭志</cp:lastModifiedBy>
  <cp:revision/>
  <cp:lastPrinted>2025-07-29T05:06:22Z</cp:lastPrinted>
  <dcterms:created xsi:type="dcterms:W3CDTF">2003-08-06T05:31:35Z</dcterms:created>
  <dcterms:modified xsi:type="dcterms:W3CDTF">2025-07-30T03:40:08Z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2024-05-24T06:28:59Z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3fea53ad-fb77-4ea2-8d27-7197bff444c1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0x010100CE2E5F219226CE4D9A873BAB8126A549</vt:lpwstr>
  </property>
</Properties>
</file>